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ropbox\Doutorado\artigos\2021\EASE2021\"/>
    </mc:Choice>
  </mc:AlternateContent>
  <xr:revisionPtr revIDLastSave="0" documentId="13_ncr:1_{28C7DE86-7664-4B3E-9163-A48DB8E39FD9}" xr6:coauthVersionLast="46" xr6:coauthVersionMax="46" xr10:uidLastSave="{00000000-0000-0000-0000-000000000000}"/>
  <bookViews>
    <workbookView xWindow="-120" yWindow="-120" windowWidth="29040" windowHeight="15840" xr2:uid="{E1B88709-9385-4DAB-B2F8-19E3B637F5FF}"/>
  </bookViews>
  <sheets>
    <sheet name="Answers" sheetId="1" r:id="rId1"/>
    <sheet name="Panoramic View" sheetId="3" r:id="rId2"/>
    <sheet name="Avaliacao Questionario" sheetId="2" state="hidden" r:id="rId3"/>
  </sheets>
  <definedNames>
    <definedName name="_xlnm._FilterDatabase" localSheetId="0" hidden="1">Answers!$B$11:$N$87</definedName>
    <definedName name="_xlchart.v1.0" hidden="1">'Panoramic View'!$B$94:$C$121</definedName>
    <definedName name="_xlchart.v1.1" hidden="1">'Panoramic View'!$H$94:$H$121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3" l="1"/>
  <c r="E20" i="1" l="1"/>
  <c r="E12" i="1"/>
  <c r="E66" i="3"/>
  <c r="C33" i="3"/>
  <c r="D33" i="3"/>
  <c r="E33" i="3"/>
  <c r="F33" i="3"/>
  <c r="C34" i="3"/>
  <c r="D34" i="3"/>
  <c r="E34" i="3"/>
  <c r="F34" i="3"/>
  <c r="C35" i="3"/>
  <c r="D35" i="3"/>
  <c r="E35" i="3"/>
  <c r="F35" i="3"/>
  <c r="C36" i="3"/>
  <c r="D36" i="3"/>
  <c r="E36" i="3"/>
  <c r="F36" i="3"/>
  <c r="C37" i="3"/>
  <c r="D37" i="3"/>
  <c r="E37" i="3"/>
  <c r="F37" i="3"/>
  <c r="C38" i="3"/>
  <c r="D38" i="3"/>
  <c r="E38" i="3"/>
  <c r="F38" i="3"/>
  <c r="C39" i="3"/>
  <c r="D39" i="3"/>
  <c r="E39" i="3"/>
  <c r="F39" i="3"/>
  <c r="C40" i="3"/>
  <c r="D40" i="3"/>
  <c r="E40" i="3"/>
  <c r="F40" i="3"/>
  <c r="C41" i="3"/>
  <c r="D41" i="3"/>
  <c r="E41" i="3"/>
  <c r="F41" i="3"/>
  <c r="F42" i="3" l="1"/>
  <c r="G35" i="3"/>
  <c r="G33" i="3"/>
  <c r="C42" i="3"/>
  <c r="G37" i="3"/>
  <c r="G39" i="3"/>
  <c r="D42" i="3"/>
  <c r="G36" i="3"/>
  <c r="E42" i="3"/>
  <c r="G34" i="3"/>
  <c r="G40" i="3"/>
  <c r="G38" i="3"/>
  <c r="G41" i="3"/>
  <c r="D8" i="3"/>
  <c r="E8" i="3"/>
  <c r="F8" i="3"/>
  <c r="G8" i="3"/>
  <c r="E86" i="1"/>
  <c r="E85" i="1"/>
  <c r="E84" i="1"/>
  <c r="E83" i="1"/>
  <c r="E82" i="1"/>
  <c r="E81" i="1"/>
  <c r="E80" i="1"/>
  <c r="E79" i="1"/>
  <c r="E78" i="1"/>
  <c r="E77" i="1"/>
  <c r="E76" i="1"/>
  <c r="E75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E14" i="1"/>
  <c r="E13" i="1"/>
  <c r="G42" i="3" l="1"/>
  <c r="H8" i="3"/>
  <c r="G9" i="3"/>
  <c r="F9" i="3"/>
  <c r="E9" i="3"/>
  <c r="D9" i="3"/>
  <c r="G7" i="3"/>
  <c r="F7" i="3"/>
  <c r="E7" i="3"/>
  <c r="D7" i="3"/>
  <c r="G6" i="3"/>
  <c r="F6" i="3"/>
  <c r="E6" i="3"/>
  <c r="G5" i="3"/>
  <c r="F5" i="3"/>
  <c r="E5" i="3"/>
  <c r="D5" i="3"/>
  <c r="G107" i="3"/>
  <c r="F52" i="3"/>
  <c r="H116" i="3"/>
  <c r="Q78" i="1"/>
  <c r="U76" i="1"/>
  <c r="E49" i="3"/>
  <c r="U71" i="1"/>
  <c r="S70" i="1"/>
  <c r="Q69" i="1"/>
  <c r="U64" i="1"/>
  <c r="T60" i="1"/>
  <c r="Q59" i="1"/>
  <c r="R58" i="1"/>
  <c r="E54" i="3"/>
  <c r="U54" i="1"/>
  <c r="S52" i="1"/>
  <c r="R48" i="1"/>
  <c r="H106" i="3"/>
  <c r="S46" i="1"/>
  <c r="S42" i="1"/>
  <c r="Q37" i="1"/>
  <c r="U36" i="1"/>
  <c r="T35" i="1"/>
  <c r="S34" i="1"/>
  <c r="T33" i="1"/>
  <c r="D99" i="3"/>
  <c r="S29" i="1"/>
  <c r="C50" i="3"/>
  <c r="T23" i="1"/>
  <c r="T22" i="1"/>
  <c r="S21" i="1"/>
  <c r="Q17" i="1"/>
  <c r="Q12" i="1"/>
  <c r="K3" i="2"/>
  <c r="L3" i="2"/>
  <c r="M3" i="2"/>
  <c r="N3" i="2"/>
  <c r="K4" i="2"/>
  <c r="L4" i="2"/>
  <c r="M4" i="2"/>
  <c r="N4" i="2"/>
  <c r="K5" i="2"/>
  <c r="L5" i="2"/>
  <c r="M5" i="2"/>
  <c r="N5" i="2"/>
  <c r="K6" i="2"/>
  <c r="L6" i="2"/>
  <c r="M6" i="2"/>
  <c r="N6" i="2"/>
  <c r="K7" i="2"/>
  <c r="L7" i="2"/>
  <c r="M7" i="2"/>
  <c r="N7" i="2"/>
  <c r="K8" i="2"/>
  <c r="L8" i="2"/>
  <c r="M8" i="2"/>
  <c r="N8" i="2"/>
  <c r="V87" i="1"/>
  <c r="U87" i="1"/>
  <c r="T87" i="1"/>
  <c r="S87" i="1"/>
  <c r="R87" i="1"/>
  <c r="Q87" i="1"/>
  <c r="V86" i="1"/>
  <c r="U86" i="1"/>
  <c r="T86" i="1"/>
  <c r="S86" i="1"/>
  <c r="R86" i="1"/>
  <c r="Q86" i="1"/>
  <c r="V85" i="1"/>
  <c r="U85" i="1"/>
  <c r="T85" i="1"/>
  <c r="S85" i="1"/>
  <c r="R85" i="1"/>
  <c r="Q85" i="1"/>
  <c r="T84" i="1"/>
  <c r="S84" i="1"/>
  <c r="Q84" i="1"/>
  <c r="V83" i="1"/>
  <c r="U83" i="1"/>
  <c r="T83" i="1"/>
  <c r="S83" i="1"/>
  <c r="V82" i="1"/>
  <c r="U82" i="1"/>
  <c r="S82" i="1"/>
  <c r="R82" i="1"/>
  <c r="Q82" i="1"/>
  <c r="V81" i="1"/>
  <c r="U81" i="1"/>
  <c r="S81" i="1"/>
  <c r="R81" i="1"/>
  <c r="Q81" i="1"/>
  <c r="V80" i="1"/>
  <c r="U80" i="1"/>
  <c r="T80" i="1"/>
  <c r="S80" i="1"/>
  <c r="R80" i="1"/>
  <c r="Q80" i="1"/>
  <c r="V79" i="1"/>
  <c r="U79" i="1"/>
  <c r="T79" i="1"/>
  <c r="S79" i="1"/>
  <c r="R79" i="1"/>
  <c r="Q79" i="1"/>
  <c r="V78" i="1"/>
  <c r="U78" i="1"/>
  <c r="T78" i="1"/>
  <c r="S78" i="1"/>
  <c r="R78" i="1"/>
  <c r="V77" i="1"/>
  <c r="S77" i="1"/>
  <c r="R77" i="1"/>
  <c r="V76" i="1"/>
  <c r="T76" i="1"/>
  <c r="S76" i="1"/>
  <c r="R76" i="1"/>
  <c r="V75" i="1"/>
  <c r="U75" i="1"/>
  <c r="T75" i="1"/>
  <c r="S75" i="1"/>
  <c r="R75" i="1"/>
  <c r="Q75" i="1"/>
  <c r="V74" i="1"/>
  <c r="U74" i="1"/>
  <c r="T74" i="1"/>
  <c r="S74" i="1"/>
  <c r="R74" i="1"/>
  <c r="Q74" i="1"/>
  <c r="V73" i="1"/>
  <c r="U73" i="1"/>
  <c r="T73" i="1"/>
  <c r="S73" i="1"/>
  <c r="R73" i="1"/>
  <c r="Q73" i="1"/>
  <c r="V72" i="1"/>
  <c r="U72" i="1"/>
  <c r="S72" i="1"/>
  <c r="R72" i="1"/>
  <c r="Q72" i="1"/>
  <c r="V71" i="1"/>
  <c r="T71" i="1"/>
  <c r="S71" i="1"/>
  <c r="R71" i="1"/>
  <c r="Q71" i="1"/>
  <c r="V70" i="1"/>
  <c r="U70" i="1"/>
  <c r="T70" i="1"/>
  <c r="R70" i="1"/>
  <c r="Q70" i="1"/>
  <c r="V69" i="1"/>
  <c r="U69" i="1"/>
  <c r="S69" i="1"/>
  <c r="V68" i="1"/>
  <c r="U68" i="1"/>
  <c r="T68" i="1"/>
  <c r="S68" i="1"/>
  <c r="R68" i="1"/>
  <c r="Q68" i="1"/>
  <c r="V67" i="1"/>
  <c r="U67" i="1"/>
  <c r="T67" i="1"/>
  <c r="S67" i="1"/>
  <c r="R67" i="1"/>
  <c r="Q67" i="1"/>
  <c r="V66" i="1"/>
  <c r="U66" i="1"/>
  <c r="T66" i="1"/>
  <c r="S66" i="1"/>
  <c r="R66" i="1"/>
  <c r="Q66" i="1"/>
  <c r="V65" i="1"/>
  <c r="U65" i="1"/>
  <c r="T65" i="1"/>
  <c r="S65" i="1"/>
  <c r="R65" i="1"/>
  <c r="Q65" i="1"/>
  <c r="V64" i="1"/>
  <c r="T64" i="1"/>
  <c r="S64" i="1"/>
  <c r="R64" i="1"/>
  <c r="Q64" i="1"/>
  <c r="V63" i="1"/>
  <c r="U63" i="1"/>
  <c r="T63" i="1"/>
  <c r="S63" i="1"/>
  <c r="R63" i="1"/>
  <c r="Q63" i="1"/>
  <c r="V62" i="1"/>
  <c r="U62" i="1"/>
  <c r="T62" i="1"/>
  <c r="S62" i="1"/>
  <c r="R62" i="1"/>
  <c r="Q62" i="1"/>
  <c r="V61" i="1"/>
  <c r="U61" i="1"/>
  <c r="T61" i="1"/>
  <c r="S61" i="1"/>
  <c r="R61" i="1"/>
  <c r="Q61" i="1"/>
  <c r="V60" i="1"/>
  <c r="U60" i="1"/>
  <c r="R60" i="1"/>
  <c r="Q60" i="1"/>
  <c r="U59" i="1"/>
  <c r="T59" i="1"/>
  <c r="R59" i="1"/>
  <c r="V58" i="1"/>
  <c r="U58" i="1"/>
  <c r="S58" i="1"/>
  <c r="V57" i="1"/>
  <c r="U57" i="1"/>
  <c r="S57" i="1"/>
  <c r="V56" i="1"/>
  <c r="U56" i="1"/>
  <c r="T56" i="1"/>
  <c r="S56" i="1"/>
  <c r="R56" i="1"/>
  <c r="Q56" i="1"/>
  <c r="V55" i="1"/>
  <c r="U55" i="1"/>
  <c r="T55" i="1"/>
  <c r="S55" i="1"/>
  <c r="R55" i="1"/>
  <c r="Q55" i="1"/>
  <c r="V54" i="1"/>
  <c r="T54" i="1"/>
  <c r="S54" i="1"/>
  <c r="R54" i="1"/>
  <c r="Q54" i="1"/>
  <c r="V53" i="1"/>
  <c r="T53" i="1"/>
  <c r="S53" i="1"/>
  <c r="R53" i="1"/>
  <c r="Q53" i="1"/>
  <c r="U52" i="1"/>
  <c r="T52" i="1"/>
  <c r="R52" i="1"/>
  <c r="Q52" i="1"/>
  <c r="V51" i="1"/>
  <c r="U51" i="1"/>
  <c r="T51" i="1"/>
  <c r="S51" i="1"/>
  <c r="R51" i="1"/>
  <c r="Q51" i="1"/>
  <c r="V50" i="1"/>
  <c r="U50" i="1"/>
  <c r="T50" i="1"/>
  <c r="S50" i="1"/>
  <c r="R50" i="1"/>
  <c r="Q50" i="1"/>
  <c r="V49" i="1"/>
  <c r="U49" i="1"/>
  <c r="T49" i="1"/>
  <c r="S49" i="1"/>
  <c r="R49" i="1"/>
  <c r="Q49" i="1"/>
  <c r="V48" i="1"/>
  <c r="U48" i="1"/>
  <c r="T48" i="1"/>
  <c r="S48" i="1"/>
  <c r="Q48" i="1"/>
  <c r="V47" i="1"/>
  <c r="U47" i="1"/>
  <c r="T47" i="1"/>
  <c r="S47" i="1"/>
  <c r="Q47" i="1"/>
  <c r="V46" i="1"/>
  <c r="U46" i="1"/>
  <c r="T46" i="1"/>
  <c r="R46" i="1"/>
  <c r="Q46" i="1"/>
  <c r="V45" i="1"/>
  <c r="U45" i="1"/>
  <c r="T45" i="1"/>
  <c r="S45" i="1"/>
  <c r="R45" i="1"/>
  <c r="Q45" i="1"/>
  <c r="V44" i="1"/>
  <c r="U44" i="1"/>
  <c r="T44" i="1"/>
  <c r="S44" i="1"/>
  <c r="R44" i="1"/>
  <c r="Q44" i="1"/>
  <c r="V43" i="1"/>
  <c r="U43" i="1"/>
  <c r="T43" i="1"/>
  <c r="S43" i="1"/>
  <c r="R43" i="1"/>
  <c r="Q43" i="1"/>
  <c r="V42" i="1"/>
  <c r="U42" i="1"/>
  <c r="T42" i="1"/>
  <c r="R42" i="1"/>
  <c r="Q42" i="1"/>
  <c r="V41" i="1"/>
  <c r="U41" i="1"/>
  <c r="T41" i="1"/>
  <c r="S41" i="1"/>
  <c r="R41" i="1"/>
  <c r="Q41" i="1"/>
  <c r="V40" i="1"/>
  <c r="U40" i="1"/>
  <c r="T40" i="1"/>
  <c r="S40" i="1"/>
  <c r="R40" i="1"/>
  <c r="Q40" i="1"/>
  <c r="V39" i="1"/>
  <c r="U39" i="1"/>
  <c r="T39" i="1"/>
  <c r="S39" i="1"/>
  <c r="R39" i="1"/>
  <c r="Q39" i="1"/>
  <c r="V38" i="1"/>
  <c r="U38" i="1"/>
  <c r="T38" i="1"/>
  <c r="S38" i="1"/>
  <c r="R38" i="1"/>
  <c r="Q38" i="1"/>
  <c r="V37" i="1"/>
  <c r="U37" i="1"/>
  <c r="T37" i="1"/>
  <c r="S37" i="1"/>
  <c r="R37" i="1"/>
  <c r="V36" i="1"/>
  <c r="T36" i="1"/>
  <c r="S36" i="1"/>
  <c r="R36" i="1"/>
  <c r="Q36" i="1"/>
  <c r="V35" i="1"/>
  <c r="U35" i="1"/>
  <c r="S35" i="1"/>
  <c r="R35" i="1"/>
  <c r="Q35" i="1"/>
  <c r="V34" i="1"/>
  <c r="U34" i="1"/>
  <c r="T34" i="1"/>
  <c r="R34" i="1"/>
  <c r="Q34" i="1"/>
  <c r="V33" i="1"/>
  <c r="U33" i="1"/>
  <c r="S33" i="1"/>
  <c r="R33" i="1"/>
  <c r="Q33" i="1"/>
  <c r="V32" i="1"/>
  <c r="U32" i="1"/>
  <c r="T32" i="1"/>
  <c r="S32" i="1"/>
  <c r="R32" i="1"/>
  <c r="Q32" i="1"/>
  <c r="V31" i="1"/>
  <c r="U31" i="1"/>
  <c r="T31" i="1"/>
  <c r="S31" i="1"/>
  <c r="R31" i="1"/>
  <c r="Q31" i="1"/>
  <c r="V30" i="1"/>
  <c r="U30" i="1"/>
  <c r="T30" i="1"/>
  <c r="R30" i="1"/>
  <c r="Q30" i="1"/>
  <c r="V29" i="1"/>
  <c r="U29" i="1"/>
  <c r="T29" i="1"/>
  <c r="R29" i="1"/>
  <c r="Q29" i="1"/>
  <c r="V28" i="1"/>
  <c r="U28" i="1"/>
  <c r="T28" i="1"/>
  <c r="R28" i="1"/>
  <c r="Q28" i="1"/>
  <c r="V27" i="1"/>
  <c r="U27" i="1"/>
  <c r="T27" i="1"/>
  <c r="S27" i="1"/>
  <c r="R27" i="1"/>
  <c r="Q27" i="1"/>
  <c r="V26" i="1"/>
  <c r="U26" i="1"/>
  <c r="T26" i="1"/>
  <c r="S26" i="1"/>
  <c r="R26" i="1"/>
  <c r="Q26" i="1"/>
  <c r="V25" i="1"/>
  <c r="U25" i="1"/>
  <c r="T25" i="1"/>
  <c r="S25" i="1"/>
  <c r="R25" i="1"/>
  <c r="Q25" i="1"/>
  <c r="V24" i="1"/>
  <c r="T24" i="1"/>
  <c r="S24" i="1"/>
  <c r="R24" i="1"/>
  <c r="Q24" i="1"/>
  <c r="V23" i="1"/>
  <c r="U23" i="1"/>
  <c r="S23" i="1"/>
  <c r="R23" i="1"/>
  <c r="Q23" i="1"/>
  <c r="V22" i="1"/>
  <c r="U22" i="1"/>
  <c r="S22" i="1"/>
  <c r="R22" i="1"/>
  <c r="Q22" i="1"/>
  <c r="V21" i="1"/>
  <c r="U21" i="1"/>
  <c r="T21" i="1"/>
  <c r="R21" i="1"/>
  <c r="Q21" i="1"/>
  <c r="V20" i="1"/>
  <c r="U20" i="1"/>
  <c r="T20" i="1"/>
  <c r="S20" i="1"/>
  <c r="R20" i="1"/>
  <c r="Q20" i="1"/>
  <c r="V19" i="1"/>
  <c r="U19" i="1"/>
  <c r="T19" i="1"/>
  <c r="S19" i="1"/>
  <c r="R19" i="1"/>
  <c r="Q19" i="1"/>
  <c r="V18" i="1"/>
  <c r="U18" i="1"/>
  <c r="T18" i="1"/>
  <c r="R18" i="1"/>
  <c r="Q18" i="1"/>
  <c r="V17" i="1"/>
  <c r="U17" i="1"/>
  <c r="T17" i="1"/>
  <c r="S17" i="1"/>
  <c r="R17" i="1"/>
  <c r="V16" i="1"/>
  <c r="U16" i="1"/>
  <c r="T16" i="1"/>
  <c r="S16" i="1"/>
  <c r="Q16" i="1"/>
  <c r="V15" i="1"/>
  <c r="U15" i="1"/>
  <c r="T15" i="1"/>
  <c r="S15" i="1"/>
  <c r="R15" i="1"/>
  <c r="Q15" i="1"/>
  <c r="V14" i="1"/>
  <c r="U14" i="1"/>
  <c r="T14" i="1"/>
  <c r="S14" i="1"/>
  <c r="R14" i="1"/>
  <c r="Q14" i="1"/>
  <c r="V13" i="1"/>
  <c r="U13" i="1"/>
  <c r="T13" i="1"/>
  <c r="S13" i="1"/>
  <c r="R13" i="1"/>
  <c r="Q13" i="1"/>
  <c r="V12" i="1"/>
  <c r="U12" i="1"/>
  <c r="T12" i="1"/>
  <c r="S12" i="1"/>
  <c r="R12" i="1"/>
  <c r="Y10" i="3"/>
  <c r="X10" i="3"/>
  <c r="W10" i="3"/>
  <c r="V10" i="3"/>
  <c r="Y9" i="3"/>
  <c r="X9" i="3"/>
  <c r="W9" i="3"/>
  <c r="V9" i="3"/>
  <c r="Y8" i="3"/>
  <c r="X8" i="3"/>
  <c r="W8" i="3"/>
  <c r="V8" i="3"/>
  <c r="Y7" i="3"/>
  <c r="X7" i="3"/>
  <c r="W7" i="3"/>
  <c r="V7" i="3"/>
  <c r="Y6" i="3"/>
  <c r="X6" i="3"/>
  <c r="W6" i="3"/>
  <c r="V6" i="3"/>
  <c r="Y5" i="3"/>
  <c r="X5" i="3"/>
  <c r="W5" i="3"/>
  <c r="V5" i="3"/>
  <c r="F50" i="3"/>
  <c r="F54" i="3"/>
  <c r="F55" i="3"/>
  <c r="H120" i="3"/>
  <c r="H109" i="3"/>
  <c r="H108" i="3"/>
  <c r="H102" i="3"/>
  <c r="H98" i="3"/>
  <c r="H96" i="3"/>
  <c r="G120" i="3"/>
  <c r="G118" i="3"/>
  <c r="F117" i="3"/>
  <c r="F114" i="3"/>
  <c r="D112" i="3"/>
  <c r="E111" i="3"/>
  <c r="E109" i="3"/>
  <c r="D108" i="3"/>
  <c r="E106" i="3"/>
  <c r="F105" i="3"/>
  <c r="E102" i="3"/>
  <c r="F99" i="3"/>
  <c r="E98" i="3"/>
  <c r="D96" i="3"/>
  <c r="G88" i="3"/>
  <c r="F88" i="3"/>
  <c r="E88" i="3"/>
  <c r="D88" i="3"/>
  <c r="G87" i="3"/>
  <c r="F87" i="3"/>
  <c r="E87" i="3"/>
  <c r="D87" i="3"/>
  <c r="G86" i="3"/>
  <c r="F86" i="3"/>
  <c r="E86" i="3"/>
  <c r="D86" i="3"/>
  <c r="G85" i="3"/>
  <c r="F85" i="3"/>
  <c r="E85" i="3"/>
  <c r="D85" i="3"/>
  <c r="G84" i="3"/>
  <c r="F84" i="3"/>
  <c r="E84" i="3"/>
  <c r="D84" i="3"/>
  <c r="G83" i="3"/>
  <c r="F83" i="3"/>
  <c r="E83" i="3"/>
  <c r="D83" i="3"/>
  <c r="G82" i="3"/>
  <c r="F82" i="3"/>
  <c r="E82" i="3"/>
  <c r="D82" i="3"/>
  <c r="G81" i="3"/>
  <c r="F81" i="3"/>
  <c r="E81" i="3"/>
  <c r="D81" i="3"/>
  <c r="G80" i="3"/>
  <c r="F80" i="3"/>
  <c r="E80" i="3"/>
  <c r="D80" i="3"/>
  <c r="G79" i="3"/>
  <c r="F79" i="3"/>
  <c r="E79" i="3"/>
  <c r="D79" i="3"/>
  <c r="G78" i="3"/>
  <c r="F78" i="3"/>
  <c r="E78" i="3"/>
  <c r="D78" i="3"/>
  <c r="G77" i="3"/>
  <c r="F77" i="3"/>
  <c r="E77" i="3"/>
  <c r="D77" i="3"/>
  <c r="G76" i="3"/>
  <c r="F76" i="3"/>
  <c r="E76" i="3"/>
  <c r="D76" i="3"/>
  <c r="G75" i="3"/>
  <c r="F75" i="3"/>
  <c r="E75" i="3"/>
  <c r="D75" i="3"/>
  <c r="G74" i="3"/>
  <c r="F74" i="3"/>
  <c r="E74" i="3"/>
  <c r="D74" i="3"/>
  <c r="G73" i="3"/>
  <c r="F73" i="3"/>
  <c r="E73" i="3"/>
  <c r="D73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7" i="3"/>
  <c r="F67" i="3"/>
  <c r="E67" i="3"/>
  <c r="D67" i="3"/>
  <c r="G66" i="3"/>
  <c r="F66" i="3"/>
  <c r="D66" i="3"/>
  <c r="G65" i="3"/>
  <c r="F65" i="3"/>
  <c r="E65" i="3"/>
  <c r="D65" i="3"/>
  <c r="G64" i="3"/>
  <c r="F64" i="3"/>
  <c r="E64" i="3"/>
  <c r="D64" i="3"/>
  <c r="G63" i="3"/>
  <c r="F63" i="3"/>
  <c r="E63" i="3"/>
  <c r="D63" i="3"/>
  <c r="G62" i="3"/>
  <c r="F62" i="3"/>
  <c r="E62" i="3"/>
  <c r="D62" i="3"/>
  <c r="G61" i="3"/>
  <c r="F61" i="3"/>
  <c r="E61" i="3"/>
  <c r="D61" i="3"/>
  <c r="F44" i="2"/>
  <c r="E44" i="2"/>
  <c r="D44" i="2"/>
  <c r="C44" i="2"/>
  <c r="F43" i="2"/>
  <c r="E43" i="2"/>
  <c r="D43" i="2"/>
  <c r="C43" i="2"/>
  <c r="F42" i="2"/>
  <c r="E42" i="2"/>
  <c r="D42" i="2"/>
  <c r="C42" i="2"/>
  <c r="F34" i="2"/>
  <c r="E34" i="2"/>
  <c r="D34" i="2"/>
  <c r="C34" i="2"/>
  <c r="F33" i="2"/>
  <c r="E33" i="2"/>
  <c r="D33" i="2"/>
  <c r="C33" i="2"/>
  <c r="F32" i="2"/>
  <c r="E32" i="2"/>
  <c r="D32" i="2"/>
  <c r="C32" i="2"/>
  <c r="F31" i="2"/>
  <c r="E31" i="2"/>
  <c r="D31" i="2"/>
  <c r="C31" i="2"/>
  <c r="F30" i="2"/>
  <c r="E30" i="2"/>
  <c r="D30" i="2"/>
  <c r="C30" i="2"/>
  <c r="F29" i="2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F39" i="2"/>
  <c r="E39" i="2"/>
  <c r="D39" i="2"/>
  <c r="C39" i="2"/>
  <c r="F38" i="2"/>
  <c r="E38" i="2"/>
  <c r="D38" i="2"/>
  <c r="C38" i="2"/>
  <c r="F37" i="2"/>
  <c r="E37" i="2"/>
  <c r="D37" i="2"/>
  <c r="C37" i="2"/>
  <c r="F36" i="2"/>
  <c r="E36" i="2"/>
  <c r="D36" i="2"/>
  <c r="C36" i="2"/>
  <c r="F35" i="2"/>
  <c r="E35" i="2"/>
  <c r="D35" i="2"/>
  <c r="C35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41" i="2"/>
  <c r="E41" i="2"/>
  <c r="D41" i="2"/>
  <c r="C41" i="2"/>
  <c r="F40" i="2"/>
  <c r="E40" i="2"/>
  <c r="D40" i="2"/>
  <c r="C40" i="2"/>
  <c r="C4" i="2"/>
  <c r="D4" i="2"/>
  <c r="E4" i="2"/>
  <c r="F4" i="2"/>
  <c r="C5" i="2"/>
  <c r="D5" i="2"/>
  <c r="E5" i="2"/>
  <c r="F5" i="2"/>
  <c r="C6" i="2"/>
  <c r="D6" i="2"/>
  <c r="E6" i="2"/>
  <c r="F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D3" i="2"/>
  <c r="E3" i="2"/>
  <c r="F3" i="2"/>
  <c r="C3" i="2"/>
  <c r="R69" i="1" l="1"/>
  <c r="T58" i="1"/>
  <c r="G113" i="3"/>
  <c r="F100" i="3"/>
  <c r="E48" i="3"/>
  <c r="T69" i="1"/>
  <c r="H118" i="3"/>
  <c r="G116" i="3"/>
  <c r="R57" i="1"/>
  <c r="X17" i="3" s="1"/>
  <c r="T82" i="1"/>
  <c r="Q57" i="1"/>
  <c r="F118" i="3"/>
  <c r="T81" i="1"/>
  <c r="H113" i="3"/>
  <c r="D107" i="3"/>
  <c r="T57" i="1"/>
  <c r="V59" i="1"/>
  <c r="X21" i="3" s="1"/>
  <c r="H103" i="3"/>
  <c r="Q58" i="1"/>
  <c r="D51" i="3"/>
  <c r="H6" i="3"/>
  <c r="H7" i="3"/>
  <c r="H5" i="3"/>
  <c r="H9" i="3"/>
  <c r="E10" i="3"/>
  <c r="E11" i="3" s="1"/>
  <c r="F10" i="3"/>
  <c r="F11" i="3" s="1"/>
  <c r="G10" i="3"/>
  <c r="G11" i="3" s="1"/>
  <c r="D10" i="3"/>
  <c r="D11" i="3" s="1"/>
  <c r="D52" i="3"/>
  <c r="G117" i="3"/>
  <c r="C49" i="3"/>
  <c r="G52" i="3"/>
  <c r="S18" i="1"/>
  <c r="E114" i="3"/>
  <c r="G54" i="3"/>
  <c r="H107" i="3"/>
  <c r="D49" i="3"/>
  <c r="U53" i="1"/>
  <c r="W20" i="3" s="1"/>
  <c r="R84" i="1"/>
  <c r="D95" i="3"/>
  <c r="G51" i="3"/>
  <c r="G48" i="3"/>
  <c r="H111" i="3"/>
  <c r="C48" i="3"/>
  <c r="U84" i="1"/>
  <c r="D103" i="3"/>
  <c r="F112" i="3"/>
  <c r="H94" i="3"/>
  <c r="H112" i="3"/>
  <c r="E52" i="3"/>
  <c r="E47" i="3"/>
  <c r="S60" i="1"/>
  <c r="T72" i="1"/>
  <c r="V84" i="1"/>
  <c r="Y21" i="3" s="1"/>
  <c r="E94" i="3"/>
  <c r="F104" i="3"/>
  <c r="D47" i="3"/>
  <c r="Q77" i="1"/>
  <c r="Q83" i="1"/>
  <c r="D114" i="3"/>
  <c r="H114" i="3"/>
  <c r="C52" i="3"/>
  <c r="S30" i="1"/>
  <c r="R83" i="1"/>
  <c r="T77" i="1"/>
  <c r="U24" i="1"/>
  <c r="V20" i="3" s="1"/>
  <c r="U77" i="1"/>
  <c r="G49" i="3"/>
  <c r="G50" i="3"/>
  <c r="F98" i="3"/>
  <c r="S59" i="1"/>
  <c r="H117" i="3"/>
  <c r="H104" i="3"/>
  <c r="R47" i="1"/>
  <c r="W17" i="3" s="1"/>
  <c r="V52" i="1"/>
  <c r="W21" i="3" s="1"/>
  <c r="E99" i="3"/>
  <c r="H100" i="3"/>
  <c r="G55" i="3"/>
  <c r="F53" i="3"/>
  <c r="C56" i="3"/>
  <c r="F121" i="3"/>
  <c r="D56" i="3"/>
  <c r="D48" i="3"/>
  <c r="C47" i="3"/>
  <c r="E56" i="3"/>
  <c r="H95" i="3"/>
  <c r="H121" i="3"/>
  <c r="G47" i="3"/>
  <c r="F56" i="3"/>
  <c r="H110" i="3"/>
  <c r="D122" i="3"/>
  <c r="G115" i="3"/>
  <c r="E122" i="3"/>
  <c r="F122" i="3"/>
  <c r="C51" i="3"/>
  <c r="Q76" i="1"/>
  <c r="E100" i="3"/>
  <c r="H99" i="3"/>
  <c r="G122" i="3"/>
  <c r="R16" i="1"/>
  <c r="V17" i="3" s="1"/>
  <c r="D110" i="3"/>
  <c r="S28" i="1"/>
  <c r="H115" i="3"/>
  <c r="E55" i="3"/>
  <c r="G53" i="3"/>
  <c r="X20" i="3"/>
  <c r="L9" i="2"/>
  <c r="Z9" i="3"/>
  <c r="O7" i="2"/>
  <c r="O6" i="2"/>
  <c r="O3" i="2"/>
  <c r="W11" i="3"/>
  <c r="O5" i="2"/>
  <c r="V21" i="3"/>
  <c r="M9" i="2"/>
  <c r="N9" i="2"/>
  <c r="W18" i="3"/>
  <c r="O8" i="2"/>
  <c r="Y18" i="3"/>
  <c r="Z6" i="3"/>
  <c r="V19" i="3"/>
  <c r="V16" i="3"/>
  <c r="W19" i="3"/>
  <c r="O4" i="2"/>
  <c r="K9" i="2"/>
  <c r="Z5" i="3"/>
  <c r="Z8" i="3"/>
  <c r="Z7" i="3"/>
  <c r="H63" i="3"/>
  <c r="H75" i="3"/>
  <c r="H78" i="3"/>
  <c r="H81" i="3"/>
  <c r="H84" i="3"/>
  <c r="H87" i="3"/>
  <c r="H88" i="3"/>
  <c r="X11" i="3"/>
  <c r="Z10" i="3"/>
  <c r="H66" i="3"/>
  <c r="H69" i="3"/>
  <c r="H72" i="3"/>
  <c r="D89" i="3"/>
  <c r="E89" i="3"/>
  <c r="H64" i="3"/>
  <c r="H67" i="3"/>
  <c r="H70" i="3"/>
  <c r="H73" i="3"/>
  <c r="F89" i="3"/>
  <c r="H76" i="3"/>
  <c r="H79" i="3"/>
  <c r="H82" i="3"/>
  <c r="H85" i="3"/>
  <c r="G89" i="3"/>
  <c r="H62" i="3"/>
  <c r="Y11" i="3"/>
  <c r="H68" i="3"/>
  <c r="H71" i="3"/>
  <c r="H74" i="3"/>
  <c r="H65" i="3"/>
  <c r="H80" i="3"/>
  <c r="H83" i="3"/>
  <c r="H86" i="3"/>
  <c r="H77" i="3"/>
  <c r="G28" i="2"/>
  <c r="F45" i="2"/>
  <c r="G31" i="2"/>
  <c r="G34" i="2"/>
  <c r="G44" i="2"/>
  <c r="V11" i="3"/>
  <c r="H61" i="3"/>
  <c r="E45" i="2"/>
  <c r="G37" i="2"/>
  <c r="G21" i="2"/>
  <c r="G22" i="2"/>
  <c r="G25" i="2"/>
  <c r="C45" i="2"/>
  <c r="D45" i="2"/>
  <c r="G43" i="2"/>
  <c r="G18" i="2"/>
  <c r="G30" i="2"/>
  <c r="G41" i="2"/>
  <c r="G19" i="2"/>
  <c r="G35" i="2"/>
  <c r="G38" i="2"/>
  <c r="G23" i="2"/>
  <c r="G26" i="2"/>
  <c r="G29" i="2"/>
  <c r="G32" i="2"/>
  <c r="G42" i="2"/>
  <c r="G33" i="2"/>
  <c r="G17" i="2"/>
  <c r="G20" i="2"/>
  <c r="G36" i="2"/>
  <c r="G39" i="2"/>
  <c r="G24" i="2"/>
  <c r="G27" i="2"/>
  <c r="G40" i="2"/>
  <c r="F12" i="2"/>
  <c r="G11" i="2"/>
  <c r="G8" i="2"/>
  <c r="G5" i="2"/>
  <c r="E12" i="2"/>
  <c r="G9" i="2"/>
  <c r="G10" i="2"/>
  <c r="G7" i="2"/>
  <c r="G4" i="2"/>
  <c r="D12" i="2"/>
  <c r="G6" i="2"/>
  <c r="C12" i="2"/>
  <c r="G3" i="2"/>
  <c r="H11" i="3" l="1"/>
  <c r="G56" i="3"/>
  <c r="X18" i="3"/>
  <c r="Y19" i="3"/>
  <c r="W22" i="3"/>
  <c r="X19" i="3"/>
  <c r="Y16" i="3"/>
  <c r="Z21" i="3"/>
  <c r="X16" i="3"/>
  <c r="Z19" i="3"/>
  <c r="Z16" i="3"/>
  <c r="X22" i="3"/>
  <c r="V18" i="3"/>
  <c r="Y17" i="3"/>
  <c r="H10" i="3"/>
  <c r="H122" i="3"/>
  <c r="Z20" i="3"/>
  <c r="Y20" i="3"/>
  <c r="Y22" i="3"/>
  <c r="Z17" i="3"/>
  <c r="Z22" i="3"/>
  <c r="Z18" i="3"/>
  <c r="V22" i="3"/>
  <c r="O9" i="2"/>
  <c r="H89" i="3"/>
  <c r="Z11" i="3"/>
  <c r="G45" i="2"/>
  <c r="G12" i="2"/>
</calcChain>
</file>

<file path=xl/sharedStrings.xml><?xml version="1.0" encoding="utf-8"?>
<sst xmlns="http://schemas.openxmlformats.org/spreadsheetml/2006/main" count="849" uniqueCount="248">
  <si>
    <t>#</t>
  </si>
  <si>
    <t>Estágio</t>
  </si>
  <si>
    <t>Processo</t>
  </si>
  <si>
    <t>Dimensão</t>
  </si>
  <si>
    <t>Elemento</t>
  </si>
  <si>
    <t>1. Desenvolvimento Ágil</t>
  </si>
  <si>
    <t>2. Integração Contínua</t>
  </si>
  <si>
    <t>3. Entrega Contínua</t>
  </si>
  <si>
    <t>4. P&amp;D Sistema Inovação</t>
  </si>
  <si>
    <t>Business Alignment</t>
  </si>
  <si>
    <t>Continuous Planning, Monitoring and Control</t>
  </si>
  <si>
    <t>Continuous Quality Assurance</t>
  </si>
  <si>
    <t>Cotinuous Improvement &amp; Innovation</t>
  </si>
  <si>
    <t>Continuous Knowledge Management</t>
  </si>
  <si>
    <t>Continuous Software Measurement</t>
  </si>
  <si>
    <t xml:space="preserve"> </t>
  </si>
  <si>
    <t xml:space="preserve">  </t>
  </si>
  <si>
    <t>Development</t>
  </si>
  <si>
    <t>Continuous planning activities</t>
  </si>
  <si>
    <t>Agile Practice</t>
  </si>
  <si>
    <t>Focus on Feature</t>
  </si>
  <si>
    <t>Continuous requirements engineering</t>
  </si>
  <si>
    <t>Team</t>
  </si>
  <si>
    <t>Contemporay and continuously evolving skills</t>
  </si>
  <si>
    <t>Self-reflection and discipline</t>
  </si>
  <si>
    <t xml:space="preserve">Technical Solution </t>
  </si>
  <si>
    <t>Code review</t>
  </si>
  <si>
    <t>Audits</t>
  </si>
  <si>
    <t>Knowledge</t>
  </si>
  <si>
    <t>Capturing decisions and rationale</t>
  </si>
  <si>
    <t>Sharing Knowledge</t>
  </si>
  <si>
    <t xml:space="preserve">Modularized archiitecture and design </t>
  </si>
  <si>
    <t>Quality</t>
  </si>
  <si>
    <t>Automated Tests</t>
  </si>
  <si>
    <t>Code</t>
  </si>
  <si>
    <t>Code coverage</t>
  </si>
  <si>
    <t>Regular Builds</t>
  </si>
  <si>
    <t>Continuos integration of work</t>
  </si>
  <si>
    <t>Technical Soluction</t>
  </si>
  <si>
    <t>Version control</t>
  </si>
  <si>
    <t>Branching strategies</t>
  </si>
  <si>
    <t>Pull-Request</t>
  </si>
  <si>
    <t>Business</t>
  </si>
  <si>
    <t>Appropriate product ideia</t>
  </si>
  <si>
    <t>Management commitement</t>
  </si>
  <si>
    <t>Continuos delivery</t>
  </si>
  <si>
    <t>Continuos deployment of releases</t>
  </si>
  <si>
    <t>User/Customer</t>
  </si>
  <si>
    <t>Proactive customers</t>
  </si>
  <si>
    <t>Involved users other stakeholders</t>
  </si>
  <si>
    <t>Operation</t>
  </si>
  <si>
    <t>Logging and monitoring</t>
  </si>
  <si>
    <t>Customer</t>
  </si>
  <si>
    <t>Learning from usage data and feedback</t>
  </si>
  <si>
    <t>User</t>
  </si>
  <si>
    <t>Reusable infrastructure</t>
  </si>
  <si>
    <t>Continuos learning</t>
  </si>
  <si>
    <t>Technical Solution</t>
  </si>
  <si>
    <t>Software Management</t>
  </si>
  <si>
    <t>TOTAL</t>
  </si>
  <si>
    <t>0%</t>
  </si>
  <si>
    <t>O quanto a empresa está adotando de cada Processo em cada Estágio?</t>
  </si>
  <si>
    <t>Como estão distribuídas as assertivas pelos Processos em cada Estágio?</t>
  </si>
  <si>
    <t>-</t>
  </si>
  <si>
    <t>management commitement</t>
  </si>
  <si>
    <t>total of CSE practices</t>
  </si>
  <si>
    <t>Number of CSE practices</t>
  </si>
  <si>
    <t>Stages of StH</t>
  </si>
  <si>
    <t>Not Adopted</t>
  </si>
  <si>
    <t>Abandoned</t>
  </si>
  <si>
    <t>Project/Product</t>
  </si>
  <si>
    <t>Process</t>
  </si>
  <si>
    <t>Dimensions</t>
  </si>
  <si>
    <t>Elements</t>
  </si>
  <si>
    <t>Roles involved in the agile development process (e.g., Scrum Master, Product Owner, Developer, and Tester) exist in the organization.</t>
  </si>
  <si>
    <t>Project teams include a Product Owner, who is responsible for representing the Customer and actively participates in the projects.</t>
  </si>
  <si>
    <t>The scope of the project is defined gradually, using the Product Backlog (or equivalent artifact).</t>
  </si>
  <si>
    <t>Effort estimation is performed by (or together with) the development team considering short activities to implement a set of selected requirements (and not the project as a whole).</t>
  </si>
  <si>
    <t>Cost estimation is established based on the effort estimation and considers the effort needed to implement a selected set of requirements (and not the project as a whole).</t>
  </si>
  <si>
    <t>To deliver value to the customer, requirements are defined and prioritized according to customer needs, are periodically reviewed, and changes are absorbed into iterations of the development process.</t>
  </si>
  <si>
    <t>The development process is performed iteratively, in short cycles (e.g., 2 weeks), in which selected project requirements recorded in a Sprint Backlog (or equivalent) are developed.</t>
  </si>
  <si>
    <t>The customer receives new versions of the product frequently (after one or more short development cycles), including new functionality defined according to customer needs.</t>
  </si>
  <si>
    <t>The organization has clear acceptance criteria for software requirements and they are used to evaluate the artifacts (e.g., functionality) produced and define if they are concluded.</t>
  </si>
  <si>
    <t>The organization has at least one person (e.g. Software Architect, Tech Lead or Quality Analyst) responsible for the quality of the produced artifacts, including the final product.</t>
  </si>
  <si>
    <t>The team frequently (e.g., daily, every two or three days) reflects on the development progress within the scope of what has been defined for the current time-box and adjusts tasks if necessary (e.g., stand-up meetings)</t>
  </si>
  <si>
    <t>The team frequently meets to discuss improvements to the product, process, or tools during the projects (e.g., retrospective meeting).</t>
  </si>
  <si>
    <t>The team frequently meets to discuss improvements in team members' skills during the projects (e.g., in retrospective meetings).</t>
  </si>
  <si>
    <t>Teams are small (usually between 4 to 6 developers), self-organized and multidisciplinary.</t>
  </si>
  <si>
    <t>The project team has autonomy to make technical decisions on the project.</t>
  </si>
  <si>
    <t>The project stakeholders (including the client) are encouraged to think about their role and responsibilities in the project.</t>
  </si>
  <si>
    <t>Good programming practices are adopted (e.g., collective coding, standardized coding, pair programming, code review, etc.).</t>
  </si>
  <si>
    <t>Good testing practices are adopted (automated testing, test-driven development, etc.)</t>
  </si>
  <si>
    <t>Data is collected for metrics to evaluate quality aspects of the produced artifacts and the product (e.g., cyclomatic complexity, number of code smells).</t>
  </si>
  <si>
    <t>Data is collected for metrics to evaluate performance aspects of the agile development process (e.g., work in progress, velocity).</t>
  </si>
  <si>
    <t>Data produced (task owner, task completion date, story points, etc) throughout the development of the projects is stored in one (or more) data repository.</t>
  </si>
  <si>
    <t>Decisions in projects are made based on data from one (or more) data repository.</t>
  </si>
  <si>
    <t>The agile software development process is continuously evaluated and improved.</t>
  </si>
  <si>
    <t>Data stored in the repository is used to improve the product and the agile software development process.</t>
  </si>
  <si>
    <t>The organization has practices to share relevant knowledge to (agile) software development (e.g., internal lectures, tutorials, knowledge repositories, guild implementations).</t>
  </si>
  <si>
    <t>The (agile) development process is aligned to the organization's business and this is perceived by the value delivery to the customer and her/his satisfaction with the delivered product.</t>
  </si>
  <si>
    <t>AO.01</t>
  </si>
  <si>
    <t>AO.02</t>
  </si>
  <si>
    <t>AO.03</t>
  </si>
  <si>
    <t>AO.04</t>
  </si>
  <si>
    <t>AO.05</t>
  </si>
  <si>
    <t>AO.06</t>
  </si>
  <si>
    <t>AO.07</t>
  </si>
  <si>
    <t>AO.08</t>
  </si>
  <si>
    <t>AO.09</t>
  </si>
  <si>
    <t>AO.10</t>
  </si>
  <si>
    <t>AO.11</t>
  </si>
  <si>
    <t>AO.12</t>
  </si>
  <si>
    <t>AO.13</t>
  </si>
  <si>
    <t>AO.14</t>
  </si>
  <si>
    <t>AO.15</t>
  </si>
  <si>
    <t>AO.16</t>
  </si>
  <si>
    <t>AO.17</t>
  </si>
  <si>
    <t>AO.18</t>
  </si>
  <si>
    <t>AO.19</t>
  </si>
  <si>
    <t>AO.20</t>
  </si>
  <si>
    <t>AO.21</t>
  </si>
  <si>
    <t>AO.22</t>
  </si>
  <si>
    <t>AO.23</t>
  </si>
  <si>
    <t>AO.24</t>
  </si>
  <si>
    <t>AO.25</t>
  </si>
  <si>
    <t>AO.26</t>
  </si>
  <si>
    <t>CI.01</t>
  </si>
  <si>
    <t>The software architecture is modular in order to allow automated testing.</t>
  </si>
  <si>
    <t>CI.02</t>
  </si>
  <si>
    <t>The software architecture is modular in order to allow automated builds.</t>
  </si>
  <si>
    <t>CI.03</t>
  </si>
  <si>
    <t>Tests run automatically, periodically, in a test environment.</t>
  </si>
  <si>
    <t>CI.04</t>
  </si>
  <si>
    <t>When code is integrated, tests run automatically in a test environment.</t>
  </si>
  <si>
    <t>CI.05</t>
  </si>
  <si>
    <t>Tests run automatically, periodically, in a test environment, to verify code coverage.</t>
  </si>
  <si>
    <t>CI.06</t>
  </si>
  <si>
    <t>Builds occur frequently and automatically.</t>
  </si>
  <si>
    <t>CI.07</t>
  </si>
  <si>
    <t>Builds are canceled if one or more tests fail.</t>
  </si>
  <si>
    <t>CI.08</t>
  </si>
  <si>
    <t>Requirements validation is performed by the (multidisciplinary) development team.</t>
  </si>
  <si>
    <t>CI.09</t>
  </si>
  <si>
    <t>Requirements verification is performed by the (multidisciplinary) development team.</t>
  </si>
  <si>
    <t>CI.10</t>
  </si>
  <si>
    <t>Code is integrated constantly and automatically.</t>
  </si>
  <si>
    <t>CI.11</t>
  </si>
  <si>
    <t>Version control of software artifacts (e.g., code, test, scripts, etc.) is performed in a repository.</t>
  </si>
  <si>
    <t>CI.12</t>
  </si>
  <si>
    <t>Check-in good practices are applied in the development trunk (e.g., use of tools such as GitFlow and Toogle Feature).</t>
  </si>
  <si>
    <t>CI.13</t>
  </si>
  <si>
    <t>The organization has practices that allow external organizations to act in the development of the project.</t>
  </si>
  <si>
    <t>CI.14</t>
  </si>
  <si>
    <t>The organization has metrics that allow the evaluation and data collection for the continuous integration process.</t>
  </si>
  <si>
    <t>CI.15</t>
  </si>
  <si>
    <t>Data produced in continuous integration environments is stored in one (or more) data repository.</t>
  </si>
  <si>
    <t>CI.16</t>
  </si>
  <si>
    <t>The continuous integration process is evaluated and improved continuously.</t>
  </si>
  <si>
    <t>CI.17</t>
  </si>
  <si>
    <t>Data stored in the data repository is used to improve the product and the continuous integration process.</t>
  </si>
  <si>
    <t>CI.18</t>
  </si>
  <si>
    <t>The organization has practices for sharing knowledge related to continuous integration (e.g., internal lectures, tutorials, knowledge repositories, guild implementations).</t>
  </si>
  <si>
    <t>CD.01</t>
  </si>
  <si>
    <t>The main customers/consumers are identified and participate in the development process, influencing the functionalities that will be produced and delivered.</t>
  </si>
  <si>
    <t>CD.02</t>
  </si>
  <si>
    <t>There is a clear flow of information between Development and Operation, allowing that new functionality developed to go live automatically.</t>
  </si>
  <si>
    <t>CD.03</t>
  </si>
  <si>
    <t>There is a clear flow of information between Operation and Business, allowing new customer/consumer needs and business opportunities to be identified from the delivery of new functionality.</t>
  </si>
  <si>
    <t>CD.04</t>
  </si>
  <si>
    <t>The software architecture allows functionalities to be deployed independently.</t>
  </si>
  <si>
    <t>CD.05</t>
  </si>
  <si>
    <t xml:space="preserve">The testing process is continuously improved. </t>
  </si>
  <si>
    <t>CD.06</t>
  </si>
  <si>
    <t xml:space="preserve">The continuous deployment process is automated. </t>
  </si>
  <si>
    <t>CD.07</t>
  </si>
  <si>
    <t>There is a continuous deployment process by releases.</t>
  </si>
  <si>
    <t>CD.08</t>
  </si>
  <si>
    <t>Customers/Consumers receive new functionality frequently (even in cycles shorter than the time-box usually established in the development process).</t>
  </si>
  <si>
    <t>CD.09</t>
  </si>
  <si>
    <t>Customers can test the product as soon as it is deployed.</t>
  </si>
  <si>
    <t>CD.10</t>
  </si>
  <si>
    <t>The organization's business model is constantly evaluated and revised (when necessary) based on customer/consumer inputs.</t>
  </si>
  <si>
    <t>CD.11</t>
  </si>
  <si>
    <t>Marketing strategies are constantly evaluated and revised (when necessary) based on information from lead customers.</t>
  </si>
  <si>
    <t>CD.12</t>
  </si>
  <si>
    <t>Sales strategies are constantly evaluated and revised (when necessary) based on information from lead customers.</t>
  </si>
  <si>
    <t>CD.13</t>
  </si>
  <si>
    <t>Alignment between product development and the organization's business is maintained through continuous checks, in short cycles.</t>
  </si>
  <si>
    <t>CD.14</t>
  </si>
  <si>
    <t xml:space="preserve">Alignment between product development and the organization's business is maintained through continuous checks, in short cycles and based on data. </t>
  </si>
  <si>
    <t>CD.15</t>
  </si>
  <si>
    <t>The organization has metrics to evaluate the continuous deployment process and data is collected for them.</t>
  </si>
  <si>
    <t>CD.16</t>
  </si>
  <si>
    <t>Data produced in continuous deployment environments is stored in one (or more) data repository.</t>
  </si>
  <si>
    <t>CD.17</t>
  </si>
  <si>
    <t>The continuous deployment process is continuously evaluated and improved.</t>
  </si>
  <si>
    <t>CD.18</t>
  </si>
  <si>
    <t>Data stored in the data repository is used to improve the product and the continuous deployment process.</t>
  </si>
  <si>
    <t>CD.19</t>
  </si>
  <si>
    <t>The organization has  practices to share knowledge related to continuous deployment (e.g., internal lectures, tutorials, knowledge repositories, guild implementation).</t>
  </si>
  <si>
    <t>IS.01</t>
  </si>
  <si>
    <t>Feedbacks (data and opinions) from customers/consumers are captured and stored in a customer/consumer data repository.</t>
  </si>
  <si>
    <t>IS.02</t>
  </si>
  <si>
    <t>Feedbacks (data and opinions) from customers/consumers are continuously and automatically captured.</t>
  </si>
  <si>
    <t>IS.03</t>
  </si>
  <si>
    <t>Feedbacks (data and opinions) from customers/consumers are used to improve products (enhance existing features and identify new ones).</t>
  </si>
  <si>
    <t>IS.04</t>
  </si>
  <si>
    <t xml:space="preserve">The organization identifies new business opportunities based on automatically captured customer/consumer feedbacks. </t>
  </si>
  <si>
    <t>IS.05</t>
  </si>
  <si>
    <t>Feedbacks (data and opinions) from customers/consumers are used for experimentation and innovation.</t>
  </si>
  <si>
    <t>IS.06</t>
  </si>
  <si>
    <t>Experiments (e.g., A/B tests) are conducted with customers/consumers to improve products.</t>
  </si>
  <si>
    <t>IS.07</t>
  </si>
  <si>
    <t>Technologies (e.g., cloud technologies) are adopted to enhance experimentation.</t>
  </si>
  <si>
    <t>IS.08</t>
  </si>
  <si>
    <t xml:space="preserve">The organization continually experiments new technologies and methodologies. </t>
  </si>
  <si>
    <t>IS.09</t>
  </si>
  <si>
    <t>The organization has a clear information flow between the strategic level and the development area, allowing customer/consumer data to be used in an aligned way in making technical and business decisions.</t>
  </si>
  <si>
    <t>IS.10</t>
  </si>
  <si>
    <t>Data from the customer/consumer data repository is used in decision making by the software development area.</t>
  </si>
  <si>
    <t>IS.11</t>
  </si>
  <si>
    <t>Data from the customer/consumer data repository is used in decision making by the business area.</t>
  </si>
  <si>
    <t>IS.12</t>
  </si>
  <si>
    <t>Alignment between product development and the organization's business is maintained through continuous checks, in short cycles and based on data.</t>
  </si>
  <si>
    <t>IS.13</t>
  </si>
  <si>
    <t xml:space="preserve">Knowledge management practices are adopted based on data from the customer/consumer data repository. </t>
  </si>
  <si>
    <t>Statement</t>
  </si>
  <si>
    <t>Adoption Level</t>
  </si>
  <si>
    <t xml:space="preserve">Degree of Adoption </t>
  </si>
  <si>
    <t>Adoption Levels</t>
  </si>
  <si>
    <t>Project / Product</t>
  </si>
  <si>
    <t>Institutionalized</t>
  </si>
  <si>
    <t>Number of the CSE practices</t>
  </si>
  <si>
    <t>Degree of Adoption</t>
  </si>
  <si>
    <t>Element</t>
  </si>
  <si>
    <t>Dimension</t>
  </si>
  <si>
    <t>Processes</t>
  </si>
  <si>
    <t>Weight</t>
  </si>
  <si>
    <t>Number of the statements</t>
  </si>
  <si>
    <t>Organization</t>
  </si>
  <si>
    <t>Continuous Deployment</t>
  </si>
  <si>
    <t>R&amp;D as Innovation System</t>
  </si>
  <si>
    <t>Agile Organization</t>
  </si>
  <si>
    <t>Continuous Integration</t>
  </si>
  <si>
    <t xml:space="preserve">Question 1: How much have CSE practices been adopted at each StH stage? </t>
  </si>
  <si>
    <t xml:space="preserve">Question 2: Taking categories defined in the Eye of CSE as reference, how much have CSE practices been adopted at each StH stage? </t>
  </si>
  <si>
    <t xml:space="preserve">Question 3: Taking elements defined in the Eye of CSE as reference, how much have CSE practices been adopted at each StH stage?  </t>
  </si>
  <si>
    <t>Zeppelin: Analytics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</si>
</sst>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rgb="FF000000"/>
      <name val="Verdana"/>
      <family val="2"/>
    </font>
    <font>
      <sz val="8"/>
      <color theme="1"/>
      <name val="Verdana"/>
      <family val="2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Times New Roman"/>
      <family val="1"/>
    </font>
    <font>
      <b/>
      <sz val="24"/>
      <color theme="1"/>
      <name val="Verdana"/>
      <family val="2"/>
    </font>
    <font>
      <b/>
      <sz val="12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A8D08D"/>
        <bgColor rgb="FFA8D08D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173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9" fontId="0" fillId="0" borderId="0" xfId="1" applyFont="1" applyAlignment="1">
      <alignment horizontal="center" vertical="center"/>
    </xf>
    <xf numFmtId="1" fontId="0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9" fontId="2" fillId="0" borderId="0" xfId="1" applyFont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" fontId="2" fillId="2" borderId="0" xfId="0" applyNumberFormat="1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1" fontId="2" fillId="4" borderId="0" xfId="1" applyNumberFormat="1" applyFont="1" applyFill="1" applyAlignment="1">
      <alignment horizontal="center" vertical="center"/>
    </xf>
    <xf numFmtId="1" fontId="2" fillId="4" borderId="0" xfId="0" applyNumberFormat="1" applyFont="1" applyFill="1" applyAlignment="1">
      <alignment horizontal="center" vertical="center"/>
    </xf>
    <xf numFmtId="0" fontId="3" fillId="6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/>
    </xf>
    <xf numFmtId="1" fontId="0" fillId="0" borderId="4" xfId="1" applyNumberFormat="1" applyFont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/>
    </xf>
    <xf numFmtId="1" fontId="0" fillId="0" borderId="9" xfId="1" applyNumberFormat="1" applyFont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1" fontId="0" fillId="0" borderId="0" xfId="1" applyNumberFormat="1" applyFont="1" applyBorder="1" applyAlignment="1">
      <alignment horizontal="center" vertical="center"/>
    </xf>
    <xf numFmtId="1" fontId="2" fillId="4" borderId="7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1" fontId="2" fillId="4" borderId="11" xfId="1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9" fontId="0" fillId="0" borderId="4" xfId="1" applyFon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9" fontId="2" fillId="0" borderId="5" xfId="1" applyFont="1" applyBorder="1" applyAlignment="1">
      <alignment horizontal="center" vertical="center"/>
    </xf>
    <xf numFmtId="9" fontId="2" fillId="0" borderId="7" xfId="1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9" fontId="2" fillId="0" borderId="11" xfId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/>
    <xf numFmtId="9" fontId="0" fillId="3" borderId="0" xfId="1" applyFont="1" applyFill="1" applyAlignment="1">
      <alignment horizontal="center" vertical="center"/>
    </xf>
    <xf numFmtId="9" fontId="0" fillId="3" borderId="4" xfId="1" applyFont="1" applyFill="1" applyBorder="1" applyAlignment="1">
      <alignment horizontal="center" vertical="center"/>
    </xf>
    <xf numFmtId="9" fontId="0" fillId="3" borderId="0" xfId="1" applyFont="1" applyFill="1" applyBorder="1" applyAlignment="1">
      <alignment horizontal="center" vertical="center"/>
    </xf>
    <xf numFmtId="9" fontId="0" fillId="3" borderId="9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5" borderId="14" xfId="0" applyFont="1" applyFill="1" applyBorder="1" applyAlignment="1">
      <alignment horizontal="left" vertical="center"/>
    </xf>
    <xf numFmtId="0" fontId="0" fillId="5" borderId="16" xfId="0" applyFont="1" applyFill="1" applyBorder="1" applyAlignment="1">
      <alignment horizontal="left" vertical="center"/>
    </xf>
    <xf numFmtId="0" fontId="10" fillId="5" borderId="16" xfId="0" applyFont="1" applyFill="1" applyBorder="1" applyAlignment="1">
      <alignment horizontal="left" vertical="center"/>
    </xf>
    <xf numFmtId="0" fontId="0" fillId="5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 vertical="center"/>
    </xf>
    <xf numFmtId="0" fontId="10" fillId="5" borderId="14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left" vertical="center"/>
    </xf>
    <xf numFmtId="0" fontId="11" fillId="5" borderId="15" xfId="0" applyFont="1" applyFill="1" applyBorder="1" applyAlignment="1">
      <alignment horizontal="left" vertical="center"/>
    </xf>
    <xf numFmtId="0" fontId="11" fillId="5" borderId="14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/>
    </xf>
    <xf numFmtId="9" fontId="0" fillId="4" borderId="0" xfId="0" quotePrefix="1" applyNumberFormat="1" applyFont="1" applyFill="1" applyAlignment="1">
      <alignment horizontal="center" vertical="center"/>
    </xf>
    <xf numFmtId="9" fontId="0" fillId="4" borderId="0" xfId="0" applyNumberFormat="1" applyFont="1" applyFill="1" applyAlignment="1">
      <alignment horizontal="center" vertical="center"/>
    </xf>
    <xf numFmtId="0" fontId="13" fillId="0" borderId="0" xfId="0" applyFont="1"/>
    <xf numFmtId="0" fontId="2" fillId="0" borderId="0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5" fillId="2" borderId="13" xfId="0" applyFont="1" applyFill="1" applyBorder="1" applyAlignment="1" applyProtection="1">
      <alignment horizontal="center" vertical="center" wrapText="1"/>
    </xf>
    <xf numFmtId="9" fontId="3" fillId="3" borderId="4" xfId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 wrapText="1"/>
    </xf>
    <xf numFmtId="9" fontId="3" fillId="4" borderId="0" xfId="1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9" fontId="3" fillId="3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center" vertical="center" wrapText="1"/>
    </xf>
    <xf numFmtId="9" fontId="3" fillId="4" borderId="9" xfId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9" fontId="3" fillId="0" borderId="0" xfId="1" applyFont="1" applyBorder="1" applyAlignment="1" applyProtection="1">
      <alignment horizontal="center" vertical="center"/>
    </xf>
    <xf numFmtId="9" fontId="3" fillId="0" borderId="9" xfId="1" applyFont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 textRotation="90" wrapText="1"/>
    </xf>
    <xf numFmtId="9" fontId="3" fillId="3" borderId="9" xfId="1" applyFont="1" applyFill="1" applyBorder="1" applyAlignment="1" applyProtection="1">
      <alignment horizontal="center" vertical="center"/>
    </xf>
    <xf numFmtId="9" fontId="3" fillId="4" borderId="13" xfId="1" applyFont="1" applyFill="1" applyBorder="1" applyAlignment="1" applyProtection="1">
      <alignment horizontal="right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3" fillId="8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vertical="center"/>
    </xf>
    <xf numFmtId="0" fontId="14" fillId="7" borderId="3" xfId="0" applyFont="1" applyFill="1" applyBorder="1" applyAlignment="1" applyProtection="1">
      <alignment horizontal="center" vertical="center"/>
    </xf>
    <xf numFmtId="0" fontId="14" fillId="7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14" fillId="7" borderId="6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vertical="center"/>
    </xf>
    <xf numFmtId="0" fontId="14" fillId="7" borderId="8" xfId="0" applyFont="1" applyFill="1" applyBorder="1" applyAlignment="1" applyProtection="1">
      <alignment horizontal="center" vertical="center"/>
    </xf>
    <xf numFmtId="0" fontId="14" fillId="7" borderId="9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15" fillId="2" borderId="13" xfId="0" applyFont="1" applyFill="1" applyBorder="1" applyAlignment="1" applyProtection="1">
      <alignment horizontal="center" vertical="center"/>
    </xf>
    <xf numFmtId="0" fontId="15" fillId="10" borderId="18" xfId="0" applyFont="1" applyFill="1" applyBorder="1" applyAlignment="1" applyProtection="1">
      <alignment horizontal="center" vertical="center" wrapText="1"/>
    </xf>
    <xf numFmtId="0" fontId="15" fillId="10" borderId="17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3" fillId="7" borderId="17" xfId="0" applyFont="1" applyFill="1" applyBorder="1" applyAlignment="1" applyProtection="1">
      <alignment horizontal="center" vertical="center" wrapText="1"/>
    </xf>
    <xf numFmtId="0" fontId="3" fillId="7" borderId="12" xfId="0" applyFont="1" applyFill="1" applyBorder="1" applyAlignment="1" applyProtection="1">
      <alignment horizontal="left" vertical="center" wrapText="1"/>
    </xf>
    <xf numFmtId="9" fontId="3" fillId="4" borderId="6" xfId="1" applyFont="1" applyFill="1" applyBorder="1" applyAlignment="1" applyProtection="1">
      <alignment horizontal="center" vertical="center"/>
    </xf>
    <xf numFmtId="9" fontId="3" fillId="4" borderId="7" xfId="1" applyFont="1" applyFill="1" applyBorder="1" applyAlignment="1" applyProtection="1">
      <alignment horizontal="center" vertical="center"/>
    </xf>
    <xf numFmtId="0" fontId="3" fillId="9" borderId="13" xfId="0" applyFont="1" applyFill="1" applyBorder="1" applyAlignment="1" applyProtection="1">
      <alignment horizontal="center" vertical="center" wrapText="1"/>
    </xf>
    <xf numFmtId="0" fontId="3" fillId="8" borderId="12" xfId="0" applyFont="1" applyFill="1" applyBorder="1" applyAlignment="1" applyProtection="1">
      <alignment horizontal="center" vertical="center" wrapText="1"/>
    </xf>
    <xf numFmtId="0" fontId="3" fillId="8" borderId="12" xfId="0" applyFont="1" applyFill="1" applyBorder="1" applyAlignment="1" applyProtection="1">
      <alignment horizontal="left" vertical="center" wrapText="1"/>
    </xf>
    <xf numFmtId="9" fontId="3" fillId="4" borderId="8" xfId="1" applyFont="1" applyFill="1" applyBorder="1" applyAlignment="1" applyProtection="1">
      <alignment horizontal="center" vertical="center"/>
    </xf>
    <xf numFmtId="9" fontId="3" fillId="4" borderId="2" xfId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</cellXfs>
  <cellStyles count="3">
    <cellStyle name="Normal" xfId="0" builtinId="0"/>
    <cellStyle name="Normal 2" xfId="2" xr:uid="{EFA92D22-B93D-466C-B26E-6C729FCA4340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Degree</a:t>
            </a:r>
            <a:r>
              <a:rPr lang="pt-BR" b="1" baseline="0"/>
              <a:t> of Adoption per Dimension</a:t>
            </a:r>
            <a:endParaRPr lang="pt-B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1430790395764213"/>
          <c:y val="2.9181768268971509E-2"/>
          <c:w val="0.68462573824982342"/>
          <c:h val="0.81960675228451929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'Panoramic View'!$B$47:$B$55</c:f>
              <c:strCache>
                <c:ptCount val="9"/>
                <c:pt idx="0">
                  <c:v>Development</c:v>
                </c:pt>
                <c:pt idx="1">
                  <c:v>Quality</c:v>
                </c:pt>
                <c:pt idx="2">
                  <c:v>Software Management</c:v>
                </c:pt>
                <c:pt idx="3">
                  <c:v>Team</c:v>
                </c:pt>
                <c:pt idx="4">
                  <c:v>Technical Solution</c:v>
                </c:pt>
                <c:pt idx="5">
                  <c:v>Knowledge</c:v>
                </c:pt>
                <c:pt idx="6">
                  <c:v>Operation</c:v>
                </c:pt>
                <c:pt idx="7">
                  <c:v>Business</c:v>
                </c:pt>
                <c:pt idx="8">
                  <c:v>User/Customer</c:v>
                </c:pt>
              </c:strCache>
            </c:strRef>
          </c:cat>
          <c:val>
            <c:numRef>
              <c:f>'Panoramic View'!$G$47:$G$55</c:f>
              <c:numCache>
                <c:formatCode>0%</c:formatCode>
                <c:ptCount val="9"/>
                <c:pt idx="0">
                  <c:v>0.50833333333333319</c:v>
                </c:pt>
                <c:pt idx="1">
                  <c:v>0.47142857142857136</c:v>
                </c:pt>
                <c:pt idx="2">
                  <c:v>0.55624999999999991</c:v>
                </c:pt>
                <c:pt idx="3">
                  <c:v>0.72500000000000009</c:v>
                </c:pt>
                <c:pt idx="4">
                  <c:v>0.53333333333333333</c:v>
                </c:pt>
                <c:pt idx="5">
                  <c:v>0.41111111111111115</c:v>
                </c:pt>
                <c:pt idx="6">
                  <c:v>0.8</c:v>
                </c:pt>
                <c:pt idx="7">
                  <c:v>0.68888888888888877</c:v>
                </c:pt>
                <c:pt idx="8">
                  <c:v>0.81428571428571417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8-438A-9C0C-8C38268F1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639104"/>
        <c:axId val="770865584"/>
      </c:radarChart>
      <c:catAx>
        <c:axId val="60963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70865584"/>
        <c:crosses val="autoZero"/>
        <c:auto val="1"/>
        <c:lblAlgn val="ctr"/>
        <c:lblOffset val="100"/>
        <c:noMultiLvlLbl val="0"/>
      </c:catAx>
      <c:valAx>
        <c:axId val="77086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9639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Degree of adoption per Processes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6843882189422291"/>
          <c:y val="0.15386463095581915"/>
          <c:w val="0.4719630223476261"/>
          <c:h val="0.76638175833073818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'Panoramic View'!$U$16:$U$21</c:f>
              <c:strCache>
                <c:ptCount val="6"/>
                <c:pt idx="0">
                  <c:v>Business Alignment</c:v>
                </c:pt>
                <c:pt idx="1">
                  <c:v>Continuous Planning, Monitoring and Control</c:v>
                </c:pt>
                <c:pt idx="2">
                  <c:v>Continuous Quality Assurance</c:v>
                </c:pt>
                <c:pt idx="3">
                  <c:v>Cotinuous Improvement &amp; Innovation</c:v>
                </c:pt>
                <c:pt idx="4">
                  <c:v>Continuous Knowledge Management</c:v>
                </c:pt>
                <c:pt idx="5">
                  <c:v>Continuous Software Measurement</c:v>
                </c:pt>
              </c:strCache>
            </c:strRef>
          </c:cat>
          <c:val>
            <c:numRef>
              <c:f>'Panoramic View'!$Z$16:$Z$21</c:f>
              <c:numCache>
                <c:formatCode>0%</c:formatCode>
                <c:ptCount val="6"/>
                <c:pt idx="0">
                  <c:v>0.73333333333333328</c:v>
                </c:pt>
                <c:pt idx="1">
                  <c:v>0.50000000000000011</c:v>
                </c:pt>
                <c:pt idx="2">
                  <c:v>0.4608695652173912</c:v>
                </c:pt>
                <c:pt idx="3">
                  <c:v>0.49583333333333318</c:v>
                </c:pt>
                <c:pt idx="4">
                  <c:v>0.53</c:v>
                </c:pt>
                <c:pt idx="5">
                  <c:v>0.41333333333333322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B-4420-8718-7642802FB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446208"/>
        <c:axId val="456690672"/>
      </c:radarChart>
      <c:catAx>
        <c:axId val="4604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6690672"/>
        <c:crosses val="autoZero"/>
        <c:auto val="1"/>
        <c:lblAlgn val="ctr"/>
        <c:lblOffset val="100"/>
        <c:noMultiLvlLbl val="0"/>
      </c:catAx>
      <c:valAx>
        <c:axId val="45669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4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Practices adopted by level and StH Stage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4051671822241968E-2"/>
          <c:y val="0.12561616161616163"/>
          <c:w val="0.90265109804665145"/>
          <c:h val="0.592362045653384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'Panoramic View'!$C$5</c:f>
              <c:strCache>
                <c:ptCount val="1"/>
                <c:pt idx="0">
                  <c:v>Not Adopted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'Panoramic View'!$D$4:$G$4</c:f>
              <c:strCache>
                <c:ptCount val="4"/>
                <c:pt idx="0">
                  <c:v>Agile Organization</c:v>
                </c:pt>
                <c:pt idx="1">
                  <c:v>Continuous Integration</c:v>
                </c:pt>
                <c:pt idx="2">
                  <c:v>Continuous Deployment</c:v>
                </c:pt>
                <c:pt idx="3">
                  <c:v>R&amp;D as Innovation System</c:v>
                </c:pt>
              </c:strCache>
            </c:strRef>
          </c:cat>
          <c:val>
            <c:numRef>
              <c:f>'Panoramic View'!$D$5:$G$5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C-4B10-85B3-020529A4F056}"/>
            </c:ext>
          </c:extLst>
        </c:ser>
        <c:ser>
          <c:idx val="1"/>
          <c:order val="1"/>
          <c:tx>
            <c:strRef>
              <c:f>'Panoramic View'!$C$6</c:f>
              <c:strCache>
                <c:ptCount val="1"/>
                <c:pt idx="0">
                  <c:v>Abandoned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'Panoramic View'!$D$4:$G$4</c:f>
              <c:strCache>
                <c:ptCount val="4"/>
                <c:pt idx="0">
                  <c:v>Agile Organization</c:v>
                </c:pt>
                <c:pt idx="1">
                  <c:v>Continuous Integration</c:v>
                </c:pt>
                <c:pt idx="2">
                  <c:v>Continuous Deployment</c:v>
                </c:pt>
                <c:pt idx="3">
                  <c:v>R&amp;D as Innovation System</c:v>
                </c:pt>
              </c:strCache>
            </c:strRef>
          </c:cat>
          <c:val>
            <c:numRef>
              <c:f>'Panoramic View'!$D$6:$G$6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1C-4B10-85B3-020529A4F056}"/>
            </c:ext>
          </c:extLst>
        </c:ser>
        <c:ser>
          <c:idx val="2"/>
          <c:order val="2"/>
          <c:tx>
            <c:strRef>
              <c:f>'Panoramic View'!$C$7</c:f>
              <c:strCache>
                <c:ptCount val="1"/>
                <c:pt idx="0">
                  <c:v>Project/Product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'Panoramic View'!$D$4:$G$4</c:f>
              <c:strCache>
                <c:ptCount val="4"/>
                <c:pt idx="0">
                  <c:v>Agile Organization</c:v>
                </c:pt>
                <c:pt idx="1">
                  <c:v>Continuous Integration</c:v>
                </c:pt>
                <c:pt idx="2">
                  <c:v>Continuous Deployment</c:v>
                </c:pt>
                <c:pt idx="3">
                  <c:v>R&amp;D as Innovation System</c:v>
                </c:pt>
              </c:strCache>
            </c:strRef>
          </c:cat>
          <c:val>
            <c:numRef>
              <c:f>'Panoramic View'!$D$7:$G$7</c:f>
              <c:numCache>
                <c:formatCode>0</c:formatCode>
                <c:ptCount val="4"/>
                <c:pt idx="0">
                  <c:v>11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1C-4B10-85B3-020529A4F056}"/>
            </c:ext>
          </c:extLst>
        </c:ser>
        <c:ser>
          <c:idx val="3"/>
          <c:order val="3"/>
          <c:tx>
            <c:strRef>
              <c:f>'Panoramic View'!$C$9</c:f>
              <c:strCache>
                <c:ptCount val="1"/>
                <c:pt idx="0">
                  <c:v>Institutionalized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'Panoramic View'!$D$4:$G$4</c:f>
              <c:strCache>
                <c:ptCount val="4"/>
                <c:pt idx="0">
                  <c:v>Agile Organization</c:v>
                </c:pt>
                <c:pt idx="1">
                  <c:v>Continuous Integration</c:v>
                </c:pt>
                <c:pt idx="2">
                  <c:v>Continuous Deployment</c:v>
                </c:pt>
                <c:pt idx="3">
                  <c:v>R&amp;D as Innovation System</c:v>
                </c:pt>
              </c:strCache>
            </c:strRef>
          </c:cat>
          <c:val>
            <c:numRef>
              <c:f>'Panoramic View'!$D$9:$G$9</c:f>
              <c:numCache>
                <c:formatCode>0</c:formatCode>
                <c:ptCount val="4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1C-4B10-85B3-020529A4F056}"/>
            </c:ext>
          </c:extLst>
        </c:ser>
        <c:ser>
          <c:idx val="4"/>
          <c:order val="4"/>
          <c:tx>
            <c:strRef>
              <c:f>'Panoramic View'!$C$8</c:f>
              <c:strCache>
                <c:ptCount val="1"/>
                <c:pt idx="0">
                  <c:v>Process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'Panoramic View'!$D$4:$G$4</c:f>
              <c:strCache>
                <c:ptCount val="4"/>
                <c:pt idx="0">
                  <c:v>Agile Organization</c:v>
                </c:pt>
                <c:pt idx="1">
                  <c:v>Continuous Integration</c:v>
                </c:pt>
                <c:pt idx="2">
                  <c:v>Continuous Deployment</c:v>
                </c:pt>
                <c:pt idx="3">
                  <c:v>R&amp;D as Innovation System</c:v>
                </c:pt>
              </c:strCache>
            </c:strRef>
          </c:cat>
          <c:val>
            <c:numRef>
              <c:f>'Panoramic View'!$D$8:$G$8</c:f>
              <c:numCache>
                <c:formatCode>0</c:formatCode>
                <c:ptCount val="4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571-4A39-B298-D208F004F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6692192"/>
        <c:axId val="961193008"/>
      </c:barChart>
      <c:catAx>
        <c:axId val="95669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61193008"/>
        <c:crosses val="autoZero"/>
        <c:auto val="1"/>
        <c:lblAlgn val="ctr"/>
        <c:lblOffset val="100"/>
        <c:noMultiLvlLbl val="0"/>
      </c:catAx>
      <c:valAx>
        <c:axId val="96119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669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308131800619072E-3"/>
          <c:y val="0.81919700946472596"/>
          <c:w val="0.9855382068737335"/>
          <c:h val="0.172722182454465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Degree</a:t>
            </a:r>
            <a:r>
              <a:rPr lang="pt-BR" b="1" baseline="0"/>
              <a:t> of Adoption per Adoption Level and Stages of StH</a:t>
            </a:r>
            <a:endParaRPr lang="pt-B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825691536463732"/>
          <c:y val="0.12224761904761906"/>
          <c:w val="0.81394560413752337"/>
          <c:h val="0.57859603913147217"/>
        </c:manualLayout>
      </c:layout>
      <c:areaChart>
        <c:grouping val="percentStacked"/>
        <c:varyColors val="0"/>
        <c:ser>
          <c:idx val="4"/>
          <c:order val="0"/>
          <c:tx>
            <c:strRef>
              <c:f>'Panoramic View'!$C$9</c:f>
              <c:strCache>
                <c:ptCount val="1"/>
                <c:pt idx="0">
                  <c:v>Institutionalized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'Panoramic View'!$D$4:$G$4</c:f>
              <c:strCache>
                <c:ptCount val="4"/>
                <c:pt idx="0">
                  <c:v>Agile Organization</c:v>
                </c:pt>
                <c:pt idx="1">
                  <c:v>Continuous Integration</c:v>
                </c:pt>
                <c:pt idx="2">
                  <c:v>Continuous Deployment</c:v>
                </c:pt>
                <c:pt idx="3">
                  <c:v>R&amp;D as Innovation System</c:v>
                </c:pt>
              </c:strCache>
            </c:strRef>
          </c:cat>
          <c:val>
            <c:numRef>
              <c:f>'Panoramic View'!$D$9:$G$9</c:f>
              <c:numCache>
                <c:formatCode>0</c:formatCode>
                <c:ptCount val="4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EE-4689-B8AD-E5EA846AD016}"/>
            </c:ext>
          </c:extLst>
        </c:ser>
        <c:ser>
          <c:idx val="0"/>
          <c:order val="1"/>
          <c:tx>
            <c:strRef>
              <c:f>'Panoramic View'!$C$8</c:f>
              <c:strCache>
                <c:ptCount val="1"/>
                <c:pt idx="0">
                  <c:v>Process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'Panoramic View'!$D$4:$G$4</c:f>
              <c:strCache>
                <c:ptCount val="4"/>
                <c:pt idx="0">
                  <c:v>Agile Organization</c:v>
                </c:pt>
                <c:pt idx="1">
                  <c:v>Continuous Integration</c:v>
                </c:pt>
                <c:pt idx="2">
                  <c:v>Continuous Deployment</c:v>
                </c:pt>
                <c:pt idx="3">
                  <c:v>R&amp;D as Innovation System</c:v>
                </c:pt>
              </c:strCache>
            </c:strRef>
          </c:cat>
          <c:val>
            <c:numRef>
              <c:f>'Panoramic View'!$D$8:$G$8</c:f>
              <c:numCache>
                <c:formatCode>0</c:formatCode>
                <c:ptCount val="4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E-4689-B8AD-E5EA846AD016}"/>
            </c:ext>
          </c:extLst>
        </c:ser>
        <c:ser>
          <c:idx val="1"/>
          <c:order val="2"/>
          <c:tx>
            <c:strRef>
              <c:f>'Panoramic View'!$C$7</c:f>
              <c:strCache>
                <c:ptCount val="1"/>
                <c:pt idx="0">
                  <c:v>Project/Product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Ref>
              <c:f>'Panoramic View'!$D$4:$G$4</c:f>
              <c:strCache>
                <c:ptCount val="4"/>
                <c:pt idx="0">
                  <c:v>Agile Organization</c:v>
                </c:pt>
                <c:pt idx="1">
                  <c:v>Continuous Integration</c:v>
                </c:pt>
                <c:pt idx="2">
                  <c:v>Continuous Deployment</c:v>
                </c:pt>
                <c:pt idx="3">
                  <c:v>R&amp;D as Innovation System</c:v>
                </c:pt>
              </c:strCache>
            </c:strRef>
          </c:cat>
          <c:val>
            <c:numRef>
              <c:f>'Panoramic View'!$D$7:$G$7</c:f>
              <c:numCache>
                <c:formatCode>0</c:formatCode>
                <c:ptCount val="4"/>
                <c:pt idx="0">
                  <c:v>11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EE-4689-B8AD-E5EA846AD016}"/>
            </c:ext>
          </c:extLst>
        </c:ser>
        <c:ser>
          <c:idx val="2"/>
          <c:order val="3"/>
          <c:tx>
            <c:strRef>
              <c:f>'Panoramic View'!$C$6</c:f>
              <c:strCache>
                <c:ptCount val="1"/>
                <c:pt idx="0">
                  <c:v>Abandoned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'Panoramic View'!$D$4:$G$4</c:f>
              <c:strCache>
                <c:ptCount val="4"/>
                <c:pt idx="0">
                  <c:v>Agile Organization</c:v>
                </c:pt>
                <c:pt idx="1">
                  <c:v>Continuous Integration</c:v>
                </c:pt>
                <c:pt idx="2">
                  <c:v>Continuous Deployment</c:v>
                </c:pt>
                <c:pt idx="3">
                  <c:v>R&amp;D as Innovation System</c:v>
                </c:pt>
              </c:strCache>
            </c:strRef>
          </c:cat>
          <c:val>
            <c:numRef>
              <c:f>'Panoramic View'!$D$6:$G$6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EE-4689-B8AD-E5EA846AD016}"/>
            </c:ext>
          </c:extLst>
        </c:ser>
        <c:ser>
          <c:idx val="3"/>
          <c:order val="4"/>
          <c:tx>
            <c:strRef>
              <c:f>'Panoramic View'!$C$5</c:f>
              <c:strCache>
                <c:ptCount val="1"/>
                <c:pt idx="0">
                  <c:v>Not Adopted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cat>
            <c:strRef>
              <c:f>'Panoramic View'!$D$4:$G$4</c:f>
              <c:strCache>
                <c:ptCount val="4"/>
                <c:pt idx="0">
                  <c:v>Agile Organization</c:v>
                </c:pt>
                <c:pt idx="1">
                  <c:v>Continuous Integration</c:v>
                </c:pt>
                <c:pt idx="2">
                  <c:v>Continuous Deployment</c:v>
                </c:pt>
                <c:pt idx="3">
                  <c:v>R&amp;D as Innovation System</c:v>
                </c:pt>
              </c:strCache>
            </c:strRef>
          </c:cat>
          <c:val>
            <c:numRef>
              <c:f>'Panoramic View'!$D$5:$G$5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EE-4689-B8AD-E5EA846AD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692192"/>
        <c:axId val="961193008"/>
      </c:areaChart>
      <c:catAx>
        <c:axId val="95669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61193008"/>
        <c:crosses val="autoZero"/>
        <c:auto val="1"/>
        <c:lblAlgn val="ctr"/>
        <c:lblOffset val="100"/>
        <c:noMultiLvlLbl val="0"/>
      </c:catAx>
      <c:valAx>
        <c:axId val="96119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6692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15156605424322"/>
          <c:w val="0.92391812385309502"/>
          <c:h val="0.156560566292849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Degree of adoption per processes at Stages of StH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0674054332027401"/>
          <c:y val="0.13417109372441591"/>
          <c:w val="0.39390022420586396"/>
          <c:h val="0.75489950372844139"/>
        </c:manualLayout>
      </c:layout>
      <c:radarChart>
        <c:radarStyle val="marker"/>
        <c:varyColors val="0"/>
        <c:ser>
          <c:idx val="0"/>
          <c:order val="0"/>
          <c:tx>
            <c:strRef>
              <c:f>'Panoramic View'!$V$15</c:f>
              <c:strCache>
                <c:ptCount val="1"/>
                <c:pt idx="0">
                  <c:v>Agile Organization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'Panoramic View'!$U$16:$U$21</c:f>
              <c:strCache>
                <c:ptCount val="6"/>
                <c:pt idx="0">
                  <c:v>Business Alignment</c:v>
                </c:pt>
                <c:pt idx="1">
                  <c:v>Continuous Planning, Monitoring and Control</c:v>
                </c:pt>
                <c:pt idx="2">
                  <c:v>Continuous Quality Assurance</c:v>
                </c:pt>
                <c:pt idx="3">
                  <c:v>Cotinuous Improvement &amp; Innovation</c:v>
                </c:pt>
                <c:pt idx="4">
                  <c:v>Continuous Knowledge Management</c:v>
                </c:pt>
                <c:pt idx="5">
                  <c:v>Continuous Software Measurement</c:v>
                </c:pt>
              </c:strCache>
            </c:strRef>
          </c:cat>
          <c:val>
            <c:numRef>
              <c:f>'Panoramic View'!$V$16:$V$21</c:f>
              <c:numCache>
                <c:formatCode>0%</c:formatCode>
                <c:ptCount val="6"/>
                <c:pt idx="0">
                  <c:v>0.8666666666666667</c:v>
                </c:pt>
                <c:pt idx="1">
                  <c:v>0.52727272727272723</c:v>
                </c:pt>
                <c:pt idx="2">
                  <c:v>0.42499999999999988</c:v>
                </c:pt>
                <c:pt idx="3">
                  <c:v>0.47999999999999987</c:v>
                </c:pt>
                <c:pt idx="4">
                  <c:v>0.5</c:v>
                </c:pt>
                <c:pt idx="5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E-4D91-8E3E-F00DA21F70A3}"/>
            </c:ext>
          </c:extLst>
        </c:ser>
        <c:ser>
          <c:idx val="1"/>
          <c:order val="1"/>
          <c:tx>
            <c:strRef>
              <c:f>'Panoramic View'!$W$15</c:f>
              <c:strCache>
                <c:ptCount val="1"/>
                <c:pt idx="0">
                  <c:v>Continuous Integration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'Panoramic View'!$U$16:$U$21</c:f>
              <c:strCache>
                <c:ptCount val="6"/>
                <c:pt idx="0">
                  <c:v>Business Alignment</c:v>
                </c:pt>
                <c:pt idx="1">
                  <c:v>Continuous Planning, Monitoring and Control</c:v>
                </c:pt>
                <c:pt idx="2">
                  <c:v>Continuous Quality Assurance</c:v>
                </c:pt>
                <c:pt idx="3">
                  <c:v>Cotinuous Improvement &amp; Innovation</c:v>
                </c:pt>
                <c:pt idx="4">
                  <c:v>Continuous Knowledge Management</c:v>
                </c:pt>
                <c:pt idx="5">
                  <c:v>Continuous Software Measurement</c:v>
                </c:pt>
              </c:strCache>
            </c:strRef>
          </c:cat>
          <c:val>
            <c:numRef>
              <c:f>'Panoramic View'!$W$16:$W$21</c:f>
              <c:numCache>
                <c:formatCode>0%</c:formatCode>
                <c:ptCount val="6"/>
                <c:pt idx="1">
                  <c:v>0.52</c:v>
                </c:pt>
                <c:pt idx="2">
                  <c:v>0.46363636363636362</c:v>
                </c:pt>
                <c:pt idx="3">
                  <c:v>0.3</c:v>
                </c:pt>
                <c:pt idx="4">
                  <c:v>0.3</c:v>
                </c:pt>
                <c:pt idx="5">
                  <c:v>0.39999999999999997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5E-4D91-8E3E-F00DA21F70A3}"/>
            </c:ext>
          </c:extLst>
        </c:ser>
        <c:ser>
          <c:idx val="2"/>
          <c:order val="2"/>
          <c:tx>
            <c:strRef>
              <c:f>'Panoramic View'!$X$15</c:f>
              <c:strCache>
                <c:ptCount val="1"/>
                <c:pt idx="0">
                  <c:v>Continuous Deployment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'Panoramic View'!$U$16:$U$21</c:f>
              <c:strCache>
                <c:ptCount val="6"/>
                <c:pt idx="0">
                  <c:v>Business Alignment</c:v>
                </c:pt>
                <c:pt idx="1">
                  <c:v>Continuous Planning, Monitoring and Control</c:v>
                </c:pt>
                <c:pt idx="2">
                  <c:v>Continuous Quality Assurance</c:v>
                </c:pt>
                <c:pt idx="3">
                  <c:v>Cotinuous Improvement &amp; Innovation</c:v>
                </c:pt>
                <c:pt idx="4">
                  <c:v>Continuous Knowledge Management</c:v>
                </c:pt>
                <c:pt idx="5">
                  <c:v>Continuous Software Measurement</c:v>
                </c:pt>
              </c:strCache>
            </c:strRef>
          </c:cat>
          <c:val>
            <c:numRef>
              <c:f>'Panoramic View'!$X$16:$X$21</c:f>
              <c:numCache>
                <c:formatCode>0%</c:formatCode>
                <c:ptCount val="6"/>
                <c:pt idx="0">
                  <c:v>0.64545454545454539</c:v>
                </c:pt>
                <c:pt idx="1">
                  <c:v>0.41666666666666669</c:v>
                </c:pt>
                <c:pt idx="2">
                  <c:v>0.6</c:v>
                </c:pt>
                <c:pt idx="3">
                  <c:v>0.46249999999999997</c:v>
                </c:pt>
                <c:pt idx="4">
                  <c:v>0.44999999999999996</c:v>
                </c:pt>
                <c:pt idx="5">
                  <c:v>0.73333333333333339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5E-4D91-8E3E-F00DA21F70A3}"/>
            </c:ext>
          </c:extLst>
        </c:ser>
        <c:ser>
          <c:idx val="3"/>
          <c:order val="3"/>
          <c:tx>
            <c:strRef>
              <c:f>'Panoramic View'!$Y$15</c:f>
              <c:strCache>
                <c:ptCount val="1"/>
                <c:pt idx="0">
                  <c:v>R&amp;D as Innovation System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'Panoramic View'!$U$16:$U$21</c:f>
              <c:strCache>
                <c:ptCount val="6"/>
                <c:pt idx="0">
                  <c:v>Business Alignment</c:v>
                </c:pt>
                <c:pt idx="1">
                  <c:v>Continuous Planning, Monitoring and Control</c:v>
                </c:pt>
                <c:pt idx="2">
                  <c:v>Continuous Quality Assurance</c:v>
                </c:pt>
                <c:pt idx="3">
                  <c:v>Cotinuous Improvement &amp; Innovation</c:v>
                </c:pt>
                <c:pt idx="4">
                  <c:v>Continuous Knowledge Management</c:v>
                </c:pt>
                <c:pt idx="5">
                  <c:v>Continuous Software Measurement</c:v>
                </c:pt>
              </c:strCache>
            </c:strRef>
          </c:cat>
          <c:val>
            <c:numRef>
              <c:f>'Panoramic View'!$Y$16:$Y$21</c:f>
              <c:numCache>
                <c:formatCode>0%</c:formatCode>
                <c:ptCount val="6"/>
                <c:pt idx="0">
                  <c:v>0.81428571428571428</c:v>
                </c:pt>
                <c:pt idx="1">
                  <c:v>0.5</c:v>
                </c:pt>
                <c:pt idx="2">
                  <c:v>0.3</c:v>
                </c:pt>
                <c:pt idx="3">
                  <c:v>0.65714285714285714</c:v>
                </c:pt>
                <c:pt idx="4">
                  <c:v>0.67499999999999993</c:v>
                </c:pt>
                <c:pt idx="5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5E-4D91-8E3E-F00DA21F7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446208"/>
        <c:axId val="456690672"/>
      </c:radarChart>
      <c:catAx>
        <c:axId val="4604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6690672"/>
        <c:crosses val="autoZero"/>
        <c:auto val="1"/>
        <c:lblAlgn val="ctr"/>
        <c:lblOffset val="100"/>
        <c:noMultiLvlLbl val="0"/>
      </c:catAx>
      <c:valAx>
        <c:axId val="45669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44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Degree of adoption per processes at Agile Organization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0674054332027401"/>
          <c:y val="0.13417109372441591"/>
          <c:w val="0.39390022420586396"/>
          <c:h val="0.75489950372844139"/>
        </c:manualLayout>
      </c:layout>
      <c:radarChart>
        <c:radarStyle val="marker"/>
        <c:varyColors val="0"/>
        <c:ser>
          <c:idx val="0"/>
          <c:order val="0"/>
          <c:tx>
            <c:strRef>
              <c:f>'Panoramic View'!$V$15</c:f>
              <c:strCache>
                <c:ptCount val="1"/>
                <c:pt idx="0">
                  <c:v>Agile Organization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'Panoramic View'!$U$16:$U$21</c:f>
              <c:strCache>
                <c:ptCount val="6"/>
                <c:pt idx="0">
                  <c:v>Business Alignment</c:v>
                </c:pt>
                <c:pt idx="1">
                  <c:v>Continuous Planning, Monitoring and Control</c:v>
                </c:pt>
                <c:pt idx="2">
                  <c:v>Continuous Quality Assurance</c:v>
                </c:pt>
                <c:pt idx="3">
                  <c:v>Cotinuous Improvement &amp; Innovation</c:v>
                </c:pt>
                <c:pt idx="4">
                  <c:v>Continuous Knowledge Management</c:v>
                </c:pt>
                <c:pt idx="5">
                  <c:v>Continuous Software Measurement</c:v>
                </c:pt>
              </c:strCache>
            </c:strRef>
          </c:cat>
          <c:val>
            <c:numRef>
              <c:f>'Panoramic View'!$V$16:$V$21</c:f>
              <c:numCache>
                <c:formatCode>0%</c:formatCode>
                <c:ptCount val="6"/>
                <c:pt idx="0">
                  <c:v>0.8666666666666667</c:v>
                </c:pt>
                <c:pt idx="1">
                  <c:v>0.52727272727272723</c:v>
                </c:pt>
                <c:pt idx="2">
                  <c:v>0.42499999999999988</c:v>
                </c:pt>
                <c:pt idx="3">
                  <c:v>0.47999999999999987</c:v>
                </c:pt>
                <c:pt idx="4">
                  <c:v>0.5</c:v>
                </c:pt>
                <c:pt idx="5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A-6747-83EA-BB8FD187C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446208"/>
        <c:axId val="456690672"/>
      </c:radarChart>
      <c:catAx>
        <c:axId val="4604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6690672"/>
        <c:crosses val="autoZero"/>
        <c:auto val="1"/>
        <c:lblAlgn val="ctr"/>
        <c:lblOffset val="100"/>
        <c:noMultiLvlLbl val="0"/>
      </c:catAx>
      <c:valAx>
        <c:axId val="45669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44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Degree of doption per processes at Continuous Integration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0674054332027401"/>
          <c:y val="0.13417109372441591"/>
          <c:w val="0.39390022420586396"/>
          <c:h val="0.75489950372844139"/>
        </c:manualLayout>
      </c:layout>
      <c:radarChart>
        <c:radarStyle val="marker"/>
        <c:varyColors val="0"/>
        <c:ser>
          <c:idx val="0"/>
          <c:order val="0"/>
          <c:tx>
            <c:strRef>
              <c:f>'Panoramic View'!$W$15</c:f>
              <c:strCache>
                <c:ptCount val="1"/>
                <c:pt idx="0">
                  <c:v>Continuous Integration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'Panoramic View'!$U$16:$U$21</c:f>
              <c:strCache>
                <c:ptCount val="6"/>
                <c:pt idx="0">
                  <c:v>Business Alignment</c:v>
                </c:pt>
                <c:pt idx="1">
                  <c:v>Continuous Planning, Monitoring and Control</c:v>
                </c:pt>
                <c:pt idx="2">
                  <c:v>Continuous Quality Assurance</c:v>
                </c:pt>
                <c:pt idx="3">
                  <c:v>Cotinuous Improvement &amp; Innovation</c:v>
                </c:pt>
                <c:pt idx="4">
                  <c:v>Continuous Knowledge Management</c:v>
                </c:pt>
                <c:pt idx="5">
                  <c:v>Continuous Software Measurement</c:v>
                </c:pt>
              </c:strCache>
            </c:strRef>
          </c:cat>
          <c:val>
            <c:numRef>
              <c:f>'Panoramic View'!$W$16:$W$21</c:f>
              <c:numCache>
                <c:formatCode>0%</c:formatCode>
                <c:ptCount val="6"/>
                <c:pt idx="1">
                  <c:v>0.52</c:v>
                </c:pt>
                <c:pt idx="2">
                  <c:v>0.46363636363636362</c:v>
                </c:pt>
                <c:pt idx="3">
                  <c:v>0.3</c:v>
                </c:pt>
                <c:pt idx="4">
                  <c:v>0.3</c:v>
                </c:pt>
                <c:pt idx="5">
                  <c:v>0.39999999999999997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A-4442-9027-529F92DD7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446208"/>
        <c:axId val="456690672"/>
      </c:radarChart>
      <c:catAx>
        <c:axId val="4604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6690672"/>
        <c:crosses val="autoZero"/>
        <c:auto val="1"/>
        <c:lblAlgn val="ctr"/>
        <c:lblOffset val="100"/>
        <c:noMultiLvlLbl val="0"/>
      </c:catAx>
      <c:valAx>
        <c:axId val="45669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44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Degree of adoption per processes at Continuous Deployment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0674054332027401"/>
          <c:y val="0.13417109372441591"/>
          <c:w val="0.39390022420586396"/>
          <c:h val="0.75489950372844139"/>
        </c:manualLayout>
      </c:layout>
      <c:radarChart>
        <c:radarStyle val="marker"/>
        <c:varyColors val="0"/>
        <c:ser>
          <c:idx val="0"/>
          <c:order val="0"/>
          <c:tx>
            <c:strRef>
              <c:f>'Panoramic View'!$X$15</c:f>
              <c:strCache>
                <c:ptCount val="1"/>
                <c:pt idx="0">
                  <c:v>Continuous Deployment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'Panoramic View'!$U$16:$U$21</c:f>
              <c:strCache>
                <c:ptCount val="6"/>
                <c:pt idx="0">
                  <c:v>Business Alignment</c:v>
                </c:pt>
                <c:pt idx="1">
                  <c:v>Continuous Planning, Monitoring and Control</c:v>
                </c:pt>
                <c:pt idx="2">
                  <c:v>Continuous Quality Assurance</c:v>
                </c:pt>
                <c:pt idx="3">
                  <c:v>Cotinuous Improvement &amp; Innovation</c:v>
                </c:pt>
                <c:pt idx="4">
                  <c:v>Continuous Knowledge Management</c:v>
                </c:pt>
                <c:pt idx="5">
                  <c:v>Continuous Software Measurement</c:v>
                </c:pt>
              </c:strCache>
            </c:strRef>
          </c:cat>
          <c:val>
            <c:numRef>
              <c:f>'Panoramic View'!$X$16:$X$21</c:f>
              <c:numCache>
                <c:formatCode>0%</c:formatCode>
                <c:ptCount val="6"/>
                <c:pt idx="0">
                  <c:v>0.64545454545454539</c:v>
                </c:pt>
                <c:pt idx="1">
                  <c:v>0.41666666666666669</c:v>
                </c:pt>
                <c:pt idx="2">
                  <c:v>0.6</c:v>
                </c:pt>
                <c:pt idx="3">
                  <c:v>0.46249999999999997</c:v>
                </c:pt>
                <c:pt idx="4">
                  <c:v>0.44999999999999996</c:v>
                </c:pt>
                <c:pt idx="5">
                  <c:v>0.73333333333333339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8-BE4E-B576-6ADC3936E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446208"/>
        <c:axId val="456690672"/>
      </c:radarChart>
      <c:catAx>
        <c:axId val="4604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6690672"/>
        <c:crosses val="autoZero"/>
        <c:auto val="1"/>
        <c:lblAlgn val="ctr"/>
        <c:lblOffset val="100"/>
        <c:noMultiLvlLbl val="0"/>
      </c:catAx>
      <c:valAx>
        <c:axId val="45669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44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Degree of adoption per processes at R&amp;D as Innovation System 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0674054332027401"/>
          <c:y val="0.13417109372441591"/>
          <c:w val="0.39390022420586396"/>
          <c:h val="0.75489950372844139"/>
        </c:manualLayout>
      </c:layout>
      <c:radarChart>
        <c:radarStyle val="marker"/>
        <c:varyColors val="0"/>
        <c:ser>
          <c:idx val="0"/>
          <c:order val="0"/>
          <c:tx>
            <c:strRef>
              <c:f>'Panoramic View'!$Y$15</c:f>
              <c:strCache>
                <c:ptCount val="1"/>
                <c:pt idx="0">
                  <c:v>R&amp;D as Innovation System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'Panoramic View'!$U$16:$U$21</c:f>
              <c:strCache>
                <c:ptCount val="6"/>
                <c:pt idx="0">
                  <c:v>Business Alignment</c:v>
                </c:pt>
                <c:pt idx="1">
                  <c:v>Continuous Planning, Monitoring and Control</c:v>
                </c:pt>
                <c:pt idx="2">
                  <c:v>Continuous Quality Assurance</c:v>
                </c:pt>
                <c:pt idx="3">
                  <c:v>Cotinuous Improvement &amp; Innovation</c:v>
                </c:pt>
                <c:pt idx="4">
                  <c:v>Continuous Knowledge Management</c:v>
                </c:pt>
                <c:pt idx="5">
                  <c:v>Continuous Software Measurement</c:v>
                </c:pt>
              </c:strCache>
            </c:strRef>
          </c:cat>
          <c:val>
            <c:numRef>
              <c:f>'Panoramic View'!$Y$16:$Y$21</c:f>
              <c:numCache>
                <c:formatCode>0%</c:formatCode>
                <c:ptCount val="6"/>
                <c:pt idx="0">
                  <c:v>0.81428571428571428</c:v>
                </c:pt>
                <c:pt idx="1">
                  <c:v>0.5</c:v>
                </c:pt>
                <c:pt idx="2">
                  <c:v>0.3</c:v>
                </c:pt>
                <c:pt idx="3">
                  <c:v>0.65714285714285714</c:v>
                </c:pt>
                <c:pt idx="4">
                  <c:v>0.67499999999999993</c:v>
                </c:pt>
                <c:pt idx="5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1-3242-AD46-43FF34083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446208"/>
        <c:axId val="456690672"/>
      </c:radarChart>
      <c:catAx>
        <c:axId val="4604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6690672"/>
        <c:crosses val="autoZero"/>
        <c:auto val="1"/>
        <c:lblAlgn val="ctr"/>
        <c:lblOffset val="100"/>
        <c:noMultiLvlLbl val="0"/>
      </c:catAx>
      <c:valAx>
        <c:axId val="45669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44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>
      <cx:tx>
        <cx:txData>
          <cx:v>Dimensões e Elementos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 b="1"/>
          </a:pPr>
          <a:r>
            <a:rPr lang="pt-BR" sz="14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Dimensões e Elementos</a:t>
          </a:r>
        </a:p>
      </cx:txPr>
    </cx:title>
    <cx:plotArea>
      <cx:plotAreaRegion>
        <cx:series layoutId="sunburst" uniqueId="{3872C67C-F591-4393-BF60-C78B8E6314A0}">
          <cx:dataLabels pos="ctr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/>
                </a:pPr>
                <a:endParaRPr lang="pt-BR" sz="900" b="1" i="0" u="none" strike="noStrike" baseline="0">
                  <a:solidFill>
                    <a:sysClr val="window" lastClr="FFFFFF"/>
                  </a:solidFill>
                  <a:latin typeface="Calibri" panose="020F0502020204030204"/>
                </a:endParaRPr>
              </a:p>
            </cx:txPr>
            <cx:visibility seriesName="0" categoryName="1" value="1"/>
            <cx:separator>, </cx:separator>
          </cx:dataLabels>
          <cx:dataId val="0"/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microsoft.com/office/2014/relationships/chartEx" Target="../charts/chartEx1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1145347</xdr:colOff>
      <xdr:row>2</xdr:row>
      <xdr:rowOff>48684</xdr:rowOff>
    </xdr:from>
    <xdr:to>
      <xdr:col>2</xdr:col>
      <xdr:colOff>2395008</xdr:colOff>
      <xdr:row>8</xdr:row>
      <xdr:rowOff>41276</xdr:rowOff>
    </xdr:to>
    <xdr:pic>
      <xdr:nvPicPr>
        <xdr:cNvPr id="2" name="Imagem 4">
          <a:extLst>
            <a:ext uri="{FF2B5EF4-FFF2-40B4-BE49-F238E27FC236}">
              <a16:creationId xmlns:a16="http://schemas.microsoft.com/office/drawing/2014/main" id="{7A5ED311-FBE6-4AEC-A319-A5B3BB8083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8380" b="16016"/>
        <a:stretch/>
      </xdr:blipFill>
      <xdr:spPr>
        <a:xfrm>
          <a:off x="2202622" y="372534"/>
          <a:ext cx="1249661" cy="992717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2</xdr:row>
      <xdr:rowOff>76200</xdr:rowOff>
    </xdr:from>
    <xdr:to>
      <xdr:col>2</xdr:col>
      <xdr:colOff>1107126</xdr:colOff>
      <xdr:row>9</xdr:row>
      <xdr:rowOff>66675</xdr:rowOff>
    </xdr:to>
    <xdr:pic>
      <xdr:nvPicPr>
        <xdr:cNvPr id="3" name="Imagem 5">
          <a:extLst>
            <a:ext uri="{FF2B5EF4-FFF2-40B4-BE49-F238E27FC236}">
              <a16:creationId xmlns:a16="http://schemas.microsoft.com/office/drawing/2014/main" id="{8A83ABCE-CAC3-497D-8E25-174CF5743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" y="428625"/>
          <a:ext cx="133572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430356</xdr:colOff>
      <xdr:row>29</xdr:row>
      <xdr:rowOff>281419</xdr:rowOff>
    </xdr:from>
    <xdr:to>
      <xdr:col>17</xdr:col>
      <xdr:colOff>429490</xdr:colOff>
      <xdr:row>54</xdr:row>
      <xdr:rowOff>185304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5942DE1-FCDE-47F7-9DD9-08FA22D32A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185015</xdr:colOff>
      <xdr:row>22</xdr:row>
      <xdr:rowOff>54840</xdr:rowOff>
    </xdr:from>
    <xdr:to>
      <xdr:col>26</xdr:col>
      <xdr:colOff>107950</xdr:colOff>
      <xdr:row>44</xdr:row>
      <xdr:rowOff>162213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8A07B2B-37C0-4EA7-9D3E-D729B2248A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101310</xdr:colOff>
      <xdr:row>89</xdr:row>
      <xdr:rowOff>177510</xdr:rowOff>
    </xdr:from>
    <xdr:to>
      <xdr:col>19</xdr:col>
      <xdr:colOff>590550</xdr:colOff>
      <xdr:row>122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Gráfico 6">
              <a:extLst>
                <a:ext uri="{FF2B5EF4-FFF2-40B4-BE49-F238E27FC236}">
                  <a16:creationId xmlns:a16="http://schemas.microsoft.com/office/drawing/2014/main" id="{E3FB1A15-33E7-41C2-BF53-7DF17B1F091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559760" y="19275135"/>
              <a:ext cx="7194840" cy="655666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Este gráfico não está disponível na sua versão de Excel.
Editar esta forma ou salvar esta pasta de trabalho em um formato de arquivo diferente quebrará o gráfico permanentemente.</a:t>
              </a:r>
            </a:p>
          </xdr:txBody>
        </xdr:sp>
      </mc:Fallback>
    </mc:AlternateContent>
    <xdr:clientData/>
  </xdr:twoCellAnchor>
  <xdr:twoCellAnchor>
    <xdr:from>
      <xdr:col>5</xdr:col>
      <xdr:colOff>1095375</xdr:colOff>
      <xdr:row>11</xdr:row>
      <xdr:rowOff>76200</xdr:rowOff>
    </xdr:from>
    <xdr:to>
      <xdr:col>14</xdr:col>
      <xdr:colOff>447674</xdr:colOff>
      <xdr:row>28</xdr:row>
      <xdr:rowOff>123826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DC81071-EA8F-4F18-BC8E-F820DFE78F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48492</xdr:colOff>
      <xdr:row>11</xdr:row>
      <xdr:rowOff>96982</xdr:rowOff>
    </xdr:from>
    <xdr:to>
      <xdr:col>5</xdr:col>
      <xdr:colOff>28575</xdr:colOff>
      <xdr:row>27</xdr:row>
      <xdr:rowOff>161925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667DDF76-59D8-40A7-960B-AD21CA5E7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194830</xdr:colOff>
      <xdr:row>45</xdr:row>
      <xdr:rowOff>33770</xdr:rowOff>
    </xdr:from>
    <xdr:to>
      <xdr:col>26</xdr:col>
      <xdr:colOff>117765</xdr:colOff>
      <xdr:row>67</xdr:row>
      <xdr:rowOff>141143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2ED7DCD-4168-44A2-B76E-D2E82FE94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180975</xdr:colOff>
      <xdr:row>71</xdr:row>
      <xdr:rowOff>19050</xdr:rowOff>
    </xdr:from>
    <xdr:to>
      <xdr:col>26</xdr:col>
      <xdr:colOff>103910</xdr:colOff>
      <xdr:row>94</xdr:row>
      <xdr:rowOff>137968</xdr:rowOff>
    </xdr:to>
    <xdr:graphicFrame macro="">
      <xdr:nvGraphicFramePr>
        <xdr:cNvPr id="11" name="Gráfico 9">
          <a:extLst>
            <a:ext uri="{FF2B5EF4-FFF2-40B4-BE49-F238E27FC236}">
              <a16:creationId xmlns:a16="http://schemas.microsoft.com/office/drawing/2014/main" id="{CB39B0EB-496C-AF46-8455-74E7DDC0E6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200025</xdr:colOff>
      <xdr:row>96</xdr:row>
      <xdr:rowOff>19050</xdr:rowOff>
    </xdr:from>
    <xdr:to>
      <xdr:col>26</xdr:col>
      <xdr:colOff>122960</xdr:colOff>
      <xdr:row>120</xdr:row>
      <xdr:rowOff>80241</xdr:rowOff>
    </xdr:to>
    <xdr:graphicFrame macro="">
      <xdr:nvGraphicFramePr>
        <xdr:cNvPr id="12" name="Gráfico 9">
          <a:extLst>
            <a:ext uri="{FF2B5EF4-FFF2-40B4-BE49-F238E27FC236}">
              <a16:creationId xmlns:a16="http://schemas.microsoft.com/office/drawing/2014/main" id="{19B98E3A-A01A-D945-80A4-636115183C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0</xdr:colOff>
      <xdr:row>22</xdr:row>
      <xdr:rowOff>0</xdr:rowOff>
    </xdr:from>
    <xdr:to>
      <xdr:col>40</xdr:col>
      <xdr:colOff>53398</xdr:colOff>
      <xdr:row>44</xdr:row>
      <xdr:rowOff>61191</xdr:rowOff>
    </xdr:to>
    <xdr:graphicFrame macro="">
      <xdr:nvGraphicFramePr>
        <xdr:cNvPr id="13" name="Gráfico 9">
          <a:extLst>
            <a:ext uri="{FF2B5EF4-FFF2-40B4-BE49-F238E27FC236}">
              <a16:creationId xmlns:a16="http://schemas.microsoft.com/office/drawing/2014/main" id="{A6106463-0693-724B-BB1B-413ECCDE43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0</xdr:colOff>
      <xdr:row>45</xdr:row>
      <xdr:rowOff>0</xdr:rowOff>
    </xdr:from>
    <xdr:to>
      <xdr:col>40</xdr:col>
      <xdr:colOff>53398</xdr:colOff>
      <xdr:row>67</xdr:row>
      <xdr:rowOff>107373</xdr:rowOff>
    </xdr:to>
    <xdr:graphicFrame macro="">
      <xdr:nvGraphicFramePr>
        <xdr:cNvPr id="14" name="Gráfico 9">
          <a:extLst>
            <a:ext uri="{FF2B5EF4-FFF2-40B4-BE49-F238E27FC236}">
              <a16:creationId xmlns:a16="http://schemas.microsoft.com/office/drawing/2014/main" id="{63960D31-EA08-DC42-9F85-28E1BE2C2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0B0D-BE16-45A5-B5A0-5D5A3EBF1681}">
  <dimension ref="A2:AA87"/>
  <sheetViews>
    <sheetView tabSelected="1" workbookViewId="0">
      <selection activeCell="C21" sqref="C21"/>
    </sheetView>
  </sheetViews>
  <sheetFormatPr defaultColWidth="9.140625" defaultRowHeight="12.75" x14ac:dyDescent="0.25"/>
  <cols>
    <col min="1" max="1" width="4.42578125" style="140" customWidth="1"/>
    <col min="2" max="2" width="6.7109375" style="171" customWidth="1"/>
    <col min="3" max="3" width="153.28515625" style="161" customWidth="1"/>
    <col min="4" max="4" width="24.5703125" style="161" bestFit="1" customWidth="1"/>
    <col min="5" max="5" width="18.5703125" style="172" bestFit="1" customWidth="1"/>
    <col min="6" max="6" width="26.5703125" style="171" bestFit="1" customWidth="1"/>
    <col min="7" max="7" width="17.28515625" style="161" bestFit="1" customWidth="1"/>
    <col min="8" max="8" width="32" style="161" bestFit="1" customWidth="1"/>
    <col min="9" max="9" width="20" style="161" bestFit="1" customWidth="1"/>
    <col min="10" max="10" width="23.28515625" style="161" bestFit="1" customWidth="1"/>
    <col min="11" max="11" width="22.5703125" style="161" bestFit="1" customWidth="1"/>
    <col min="12" max="12" width="23.42578125" style="161" bestFit="1" customWidth="1"/>
    <col min="13" max="13" width="22.7109375" style="161" bestFit="1" customWidth="1"/>
    <col min="14" max="14" width="44.7109375" style="161" bestFit="1" customWidth="1"/>
    <col min="15" max="16" width="9.140625" style="140"/>
    <col min="17" max="17" width="14.85546875" style="172" customWidth="1"/>
    <col min="18" max="18" width="27.5703125" style="172" bestFit="1" customWidth="1"/>
    <col min="19" max="19" width="14.5703125" style="172" bestFit="1" customWidth="1"/>
    <col min="20" max="20" width="18.85546875" style="172" bestFit="1" customWidth="1"/>
    <col min="21" max="21" width="18.140625" style="172" bestFit="1" customWidth="1"/>
    <col min="22" max="22" width="19" style="172" bestFit="1" customWidth="1"/>
    <col min="23" max="23" width="9.140625" style="140"/>
    <col min="24" max="24" width="17.5703125" style="161" bestFit="1" customWidth="1"/>
    <col min="25" max="25" width="6.28515625" style="161" bestFit="1" customWidth="1"/>
    <col min="26" max="26" width="9.140625" style="140"/>
    <col min="27" max="16384" width="9.140625" style="161"/>
  </cols>
  <sheetData>
    <row r="2" spans="2:25" s="140" customFormat="1" ht="15" customHeight="1" x14ac:dyDescent="0.25">
      <c r="B2" s="141" t="s">
        <v>247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N2" s="144"/>
      <c r="Q2" s="145"/>
      <c r="R2" s="145"/>
      <c r="S2" s="145"/>
      <c r="T2" s="145"/>
      <c r="U2" s="145"/>
      <c r="V2" s="145"/>
    </row>
    <row r="3" spans="2:25" s="140" customFormat="1" x14ac:dyDescent="0.25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N3" s="148"/>
      <c r="Q3" s="145"/>
      <c r="R3" s="145"/>
      <c r="S3" s="145"/>
      <c r="T3" s="145"/>
      <c r="U3" s="145"/>
      <c r="V3" s="145"/>
    </row>
    <row r="4" spans="2:25" s="140" customFormat="1" x14ac:dyDescent="0.25"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N4" s="148"/>
      <c r="Q4" s="145"/>
      <c r="R4" s="145"/>
      <c r="S4" s="145"/>
      <c r="T4" s="145"/>
      <c r="U4" s="145"/>
      <c r="V4" s="145"/>
    </row>
    <row r="5" spans="2:25" s="140" customFormat="1" x14ac:dyDescent="0.25"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N5" s="148"/>
      <c r="Q5" s="145"/>
      <c r="R5" s="145"/>
      <c r="S5" s="145"/>
      <c r="T5" s="145"/>
      <c r="U5" s="145"/>
      <c r="V5" s="145"/>
    </row>
    <row r="6" spans="2:25" s="140" customFormat="1" ht="15" customHeight="1" x14ac:dyDescent="0.25"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N6" s="148"/>
      <c r="Q6" s="145"/>
      <c r="R6" s="145"/>
      <c r="S6" s="145"/>
      <c r="T6" s="145"/>
      <c r="U6" s="145"/>
      <c r="V6" s="145"/>
    </row>
    <row r="7" spans="2:25" s="140" customFormat="1" x14ac:dyDescent="0.25"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N7" s="148"/>
      <c r="Q7" s="145"/>
      <c r="R7" s="145"/>
      <c r="S7" s="145"/>
      <c r="T7" s="145"/>
      <c r="U7" s="145"/>
      <c r="V7" s="145"/>
    </row>
    <row r="8" spans="2:25" s="140" customFormat="1" x14ac:dyDescent="0.25"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N8" s="148"/>
      <c r="Q8" s="145"/>
      <c r="R8" s="145"/>
      <c r="S8" s="145"/>
      <c r="T8" s="145"/>
      <c r="U8" s="145"/>
      <c r="V8" s="145"/>
    </row>
    <row r="9" spans="2:25" s="140" customFormat="1" x14ac:dyDescent="0.25">
      <c r="B9" s="146"/>
      <c r="C9" s="147"/>
      <c r="D9" s="147"/>
      <c r="E9" s="147"/>
      <c r="F9" s="147"/>
      <c r="G9" s="147"/>
      <c r="H9" s="147"/>
      <c r="I9" s="147"/>
      <c r="J9" s="147"/>
      <c r="K9" s="147"/>
      <c r="L9" s="147"/>
      <c r="N9" s="148"/>
      <c r="Q9" s="145"/>
      <c r="R9" s="145"/>
      <c r="S9" s="145"/>
      <c r="T9" s="145"/>
      <c r="U9" s="145"/>
      <c r="V9" s="145"/>
    </row>
    <row r="10" spans="2:25" s="140" customFormat="1" x14ac:dyDescent="0.25">
      <c r="B10" s="149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1"/>
      <c r="N10" s="152"/>
      <c r="Q10" s="145"/>
      <c r="R10" s="145"/>
      <c r="S10" s="145"/>
      <c r="T10" s="145"/>
      <c r="U10" s="145"/>
      <c r="V10" s="145"/>
    </row>
    <row r="11" spans="2:25" ht="50.1" customHeight="1" x14ac:dyDescent="0.25">
      <c r="B11" s="153" t="s">
        <v>0</v>
      </c>
      <c r="C11" s="154" t="s">
        <v>226</v>
      </c>
      <c r="D11" s="155" t="s">
        <v>227</v>
      </c>
      <c r="E11" s="83" t="s">
        <v>228</v>
      </c>
      <c r="F11" s="83" t="s">
        <v>67</v>
      </c>
      <c r="G11" s="83" t="s">
        <v>9</v>
      </c>
      <c r="H11" s="83" t="s">
        <v>10</v>
      </c>
      <c r="I11" s="83" t="s">
        <v>11</v>
      </c>
      <c r="J11" s="83" t="s">
        <v>12</v>
      </c>
      <c r="K11" s="83" t="s">
        <v>13</v>
      </c>
      <c r="L11" s="83" t="s">
        <v>14</v>
      </c>
      <c r="M11" s="83" t="s">
        <v>72</v>
      </c>
      <c r="N11" s="84" t="s">
        <v>73</v>
      </c>
      <c r="Q11" s="156" t="s">
        <v>9</v>
      </c>
      <c r="R11" s="157" t="s">
        <v>10</v>
      </c>
      <c r="S11" s="157" t="s">
        <v>11</v>
      </c>
      <c r="T11" s="157" t="s">
        <v>12</v>
      </c>
      <c r="U11" s="157" t="s">
        <v>13</v>
      </c>
      <c r="V11" s="158" t="s">
        <v>14</v>
      </c>
      <c r="X11" s="159" t="s">
        <v>229</v>
      </c>
      <c r="Y11" s="160"/>
    </row>
    <row r="12" spans="2:25" x14ac:dyDescent="0.25">
      <c r="B12" s="162" t="s">
        <v>100</v>
      </c>
      <c r="C12" s="163" t="s">
        <v>74</v>
      </c>
      <c r="D12" s="103" t="s">
        <v>231</v>
      </c>
      <c r="E12" s="85">
        <f>VLOOKUP($D12,$X$12:$Y$16,2)</f>
        <v>1</v>
      </c>
      <c r="F12" s="86" t="s">
        <v>242</v>
      </c>
      <c r="G12" s="87">
        <v>1</v>
      </c>
      <c r="H12" s="87" t="s">
        <v>15</v>
      </c>
      <c r="I12" s="87" t="s">
        <v>15</v>
      </c>
      <c r="J12" s="87" t="s">
        <v>15</v>
      </c>
      <c r="K12" s="87" t="s">
        <v>15</v>
      </c>
      <c r="L12" s="87" t="s">
        <v>15</v>
      </c>
      <c r="M12" s="88" t="s">
        <v>42</v>
      </c>
      <c r="N12" s="89" t="s">
        <v>64</v>
      </c>
      <c r="Q12" s="164">
        <f>IF(ISNUMBER(G12),G12*$E12,"")</f>
        <v>1</v>
      </c>
      <c r="R12" s="90" t="str">
        <f t="shared" ref="R12:V12" si="0">IF(ISNUMBER(H12),H12*$E12,"")</f>
        <v/>
      </c>
      <c r="S12" s="90" t="str">
        <f t="shared" si="0"/>
        <v/>
      </c>
      <c r="T12" s="90" t="str">
        <f t="shared" si="0"/>
        <v/>
      </c>
      <c r="U12" s="90" t="str">
        <f t="shared" si="0"/>
        <v/>
      </c>
      <c r="V12" s="165" t="str">
        <f t="shared" si="0"/>
        <v/>
      </c>
      <c r="X12" s="166" t="s">
        <v>69</v>
      </c>
      <c r="Y12" s="102">
        <v>0.1</v>
      </c>
    </row>
    <row r="13" spans="2:25" x14ac:dyDescent="0.25">
      <c r="B13" s="167" t="s">
        <v>101</v>
      </c>
      <c r="C13" s="168" t="s">
        <v>75</v>
      </c>
      <c r="D13" s="104" t="s">
        <v>231</v>
      </c>
      <c r="E13" s="90">
        <f t="shared" ref="E13:E76" si="1">VLOOKUP($D13,$X$12:$Y$16,2)</f>
        <v>1</v>
      </c>
      <c r="F13" s="91" t="s">
        <v>242</v>
      </c>
      <c r="G13" s="87" t="s">
        <v>15</v>
      </c>
      <c r="H13" s="87">
        <v>1</v>
      </c>
      <c r="I13" s="87" t="s">
        <v>15</v>
      </c>
      <c r="J13" s="87" t="s">
        <v>15</v>
      </c>
      <c r="K13" s="87" t="s">
        <v>15</v>
      </c>
      <c r="L13" s="87" t="s">
        <v>15</v>
      </c>
      <c r="M13" s="88" t="s">
        <v>58</v>
      </c>
      <c r="N13" s="89" t="s">
        <v>19</v>
      </c>
      <c r="Q13" s="164" t="str">
        <f t="shared" ref="Q13:Q76" si="2">IF(ISNUMBER(G13),G13*$E13,"")</f>
        <v/>
      </c>
      <c r="R13" s="90">
        <f t="shared" ref="R13:R76" si="3">IF(ISNUMBER(H13),H13*$E13,"")</f>
        <v>1</v>
      </c>
      <c r="S13" s="90" t="str">
        <f t="shared" ref="S13:S76" si="4">IF(ISNUMBER(I13),I13*$E13,"")</f>
        <v/>
      </c>
      <c r="T13" s="90" t="str">
        <f t="shared" ref="T13:T76" si="5">IF(ISNUMBER(J13),J13*$E13,"")</f>
        <v/>
      </c>
      <c r="U13" s="90" t="str">
        <f t="shared" ref="U13:U76" si="6">IF(ISNUMBER(K13),K13*$E13,"")</f>
        <v/>
      </c>
      <c r="V13" s="165" t="str">
        <f t="shared" ref="V13:V76" si="7">IF(ISNUMBER(L13),L13*$E13,"")</f>
        <v/>
      </c>
      <c r="X13" s="166" t="s">
        <v>68</v>
      </c>
      <c r="Y13" s="102">
        <v>0</v>
      </c>
    </row>
    <row r="14" spans="2:25" x14ac:dyDescent="0.25">
      <c r="B14" s="162" t="s">
        <v>102</v>
      </c>
      <c r="C14" s="163" t="s">
        <v>76</v>
      </c>
      <c r="D14" s="103" t="s">
        <v>71</v>
      </c>
      <c r="E14" s="92">
        <f t="shared" si="1"/>
        <v>0.6</v>
      </c>
      <c r="F14" s="91" t="s">
        <v>242</v>
      </c>
      <c r="G14" s="87"/>
      <c r="H14" s="87">
        <v>1</v>
      </c>
      <c r="I14" s="87"/>
      <c r="J14" s="87"/>
      <c r="K14" s="87"/>
      <c r="L14" s="87"/>
      <c r="M14" s="89" t="s">
        <v>17</v>
      </c>
      <c r="N14" s="89" t="s">
        <v>18</v>
      </c>
      <c r="Q14" s="164" t="str">
        <f t="shared" si="2"/>
        <v/>
      </c>
      <c r="R14" s="90">
        <f t="shared" si="3"/>
        <v>0.6</v>
      </c>
      <c r="S14" s="90" t="str">
        <f t="shared" si="4"/>
        <v/>
      </c>
      <c r="T14" s="90" t="str">
        <f t="shared" si="5"/>
        <v/>
      </c>
      <c r="U14" s="90" t="str">
        <f t="shared" si="6"/>
        <v/>
      </c>
      <c r="V14" s="165" t="str">
        <f t="shared" si="7"/>
        <v/>
      </c>
      <c r="X14" s="166" t="s">
        <v>231</v>
      </c>
      <c r="Y14" s="102">
        <v>1</v>
      </c>
    </row>
    <row r="15" spans="2:25" ht="25.5" x14ac:dyDescent="0.25">
      <c r="B15" s="167" t="s">
        <v>103</v>
      </c>
      <c r="C15" s="168" t="s">
        <v>77</v>
      </c>
      <c r="D15" s="104" t="s">
        <v>71</v>
      </c>
      <c r="E15" s="90">
        <f t="shared" si="1"/>
        <v>0.6</v>
      </c>
      <c r="F15" s="91" t="s">
        <v>242</v>
      </c>
      <c r="G15" s="87"/>
      <c r="H15" s="87">
        <v>1</v>
      </c>
      <c r="I15" s="87"/>
      <c r="J15" s="87"/>
      <c r="K15" s="87"/>
      <c r="L15" s="87"/>
      <c r="M15" s="89" t="s">
        <v>17</v>
      </c>
      <c r="N15" s="89" t="s">
        <v>18</v>
      </c>
      <c r="Q15" s="164" t="str">
        <f t="shared" si="2"/>
        <v/>
      </c>
      <c r="R15" s="90">
        <f t="shared" si="3"/>
        <v>0.6</v>
      </c>
      <c r="S15" s="90" t="str">
        <f t="shared" si="4"/>
        <v/>
      </c>
      <c r="T15" s="90" t="str">
        <f t="shared" si="5"/>
        <v/>
      </c>
      <c r="U15" s="90" t="str">
        <f t="shared" si="6"/>
        <v/>
      </c>
      <c r="V15" s="165" t="str">
        <f t="shared" si="7"/>
        <v/>
      </c>
      <c r="X15" s="166" t="s">
        <v>71</v>
      </c>
      <c r="Y15" s="102">
        <v>0.6</v>
      </c>
    </row>
    <row r="16" spans="2:25" ht="25.5" x14ac:dyDescent="0.25">
      <c r="B16" s="162" t="s">
        <v>104</v>
      </c>
      <c r="C16" s="163" t="s">
        <v>78</v>
      </c>
      <c r="D16" s="103" t="s">
        <v>71</v>
      </c>
      <c r="E16" s="92">
        <f t="shared" si="1"/>
        <v>0.6</v>
      </c>
      <c r="F16" s="91" t="s">
        <v>242</v>
      </c>
      <c r="G16" s="87"/>
      <c r="H16" s="87">
        <v>1</v>
      </c>
      <c r="I16" s="87"/>
      <c r="J16" s="87"/>
      <c r="K16" s="87"/>
      <c r="L16" s="87"/>
      <c r="M16" s="89" t="s">
        <v>17</v>
      </c>
      <c r="N16" s="89" t="s">
        <v>18</v>
      </c>
      <c r="Q16" s="164" t="str">
        <f t="shared" si="2"/>
        <v/>
      </c>
      <c r="R16" s="90">
        <f t="shared" si="3"/>
        <v>0.6</v>
      </c>
      <c r="S16" s="90" t="str">
        <f t="shared" si="4"/>
        <v/>
      </c>
      <c r="T16" s="90" t="str">
        <f t="shared" si="5"/>
        <v/>
      </c>
      <c r="U16" s="90" t="str">
        <f t="shared" si="6"/>
        <v/>
      </c>
      <c r="V16" s="165" t="str">
        <f t="shared" si="7"/>
        <v/>
      </c>
      <c r="X16" s="166" t="s">
        <v>230</v>
      </c>
      <c r="Y16" s="102">
        <v>0.3</v>
      </c>
    </row>
    <row r="17" spans="2:27" ht="25.5" x14ac:dyDescent="0.25">
      <c r="B17" s="167" t="s">
        <v>105</v>
      </c>
      <c r="C17" s="168" t="s">
        <v>79</v>
      </c>
      <c r="D17" s="104" t="s">
        <v>71</v>
      </c>
      <c r="E17" s="90">
        <f t="shared" si="1"/>
        <v>0.6</v>
      </c>
      <c r="F17" s="91" t="s">
        <v>242</v>
      </c>
      <c r="G17" s="87">
        <v>1</v>
      </c>
      <c r="H17" s="87">
        <v>1</v>
      </c>
      <c r="I17" s="87"/>
      <c r="J17" s="87"/>
      <c r="K17" s="87"/>
      <c r="L17" s="87"/>
      <c r="M17" s="89" t="s">
        <v>17</v>
      </c>
      <c r="N17" s="93" t="s">
        <v>19</v>
      </c>
      <c r="Q17" s="164">
        <f t="shared" si="2"/>
        <v>0.6</v>
      </c>
      <c r="R17" s="90">
        <f t="shared" si="3"/>
        <v>0.6</v>
      </c>
      <c r="S17" s="90" t="str">
        <f t="shared" si="4"/>
        <v/>
      </c>
      <c r="T17" s="90" t="str">
        <f t="shared" si="5"/>
        <v/>
      </c>
      <c r="U17" s="90" t="str">
        <f t="shared" si="6"/>
        <v/>
      </c>
      <c r="V17" s="165" t="str">
        <f t="shared" si="7"/>
        <v/>
      </c>
      <c r="X17" s="140"/>
      <c r="Y17" s="140"/>
      <c r="AA17" s="140"/>
    </row>
    <row r="18" spans="2:27" ht="25.5" x14ac:dyDescent="0.25">
      <c r="B18" s="162" t="s">
        <v>106</v>
      </c>
      <c r="C18" s="163" t="s">
        <v>80</v>
      </c>
      <c r="D18" s="103" t="s">
        <v>71</v>
      </c>
      <c r="E18" s="92">
        <f t="shared" si="1"/>
        <v>0.6</v>
      </c>
      <c r="F18" s="91" t="s">
        <v>242</v>
      </c>
      <c r="G18" s="87"/>
      <c r="H18" s="87">
        <v>1</v>
      </c>
      <c r="I18" s="87">
        <v>1</v>
      </c>
      <c r="J18" s="87"/>
      <c r="K18" s="87"/>
      <c r="L18" s="87"/>
      <c r="M18" s="88" t="s">
        <v>58</v>
      </c>
      <c r="N18" s="89" t="s">
        <v>19</v>
      </c>
      <c r="Q18" s="164" t="str">
        <f t="shared" si="2"/>
        <v/>
      </c>
      <c r="R18" s="90">
        <f t="shared" si="3"/>
        <v>0.6</v>
      </c>
      <c r="S18" s="90">
        <f t="shared" si="4"/>
        <v>0.6</v>
      </c>
      <c r="T18" s="90" t="str">
        <f t="shared" si="5"/>
        <v/>
      </c>
      <c r="U18" s="90" t="str">
        <f t="shared" si="6"/>
        <v/>
      </c>
      <c r="V18" s="165" t="str">
        <f t="shared" si="7"/>
        <v/>
      </c>
      <c r="X18" s="140"/>
      <c r="Y18" s="140"/>
      <c r="AA18" s="140"/>
    </row>
    <row r="19" spans="2:27" ht="25.5" x14ac:dyDescent="0.25">
      <c r="B19" s="167" t="s">
        <v>107</v>
      </c>
      <c r="C19" s="168" t="s">
        <v>81</v>
      </c>
      <c r="D19" s="104" t="s">
        <v>70</v>
      </c>
      <c r="E19" s="90">
        <f t="shared" si="1"/>
        <v>0.3</v>
      </c>
      <c r="F19" s="91" t="s">
        <v>242</v>
      </c>
      <c r="G19" s="87"/>
      <c r="H19" s="87">
        <v>1</v>
      </c>
      <c r="I19" s="87"/>
      <c r="J19" s="87"/>
      <c r="K19" s="87"/>
      <c r="L19" s="87"/>
      <c r="M19" s="88" t="s">
        <v>58</v>
      </c>
      <c r="N19" s="89" t="s">
        <v>19</v>
      </c>
      <c r="Q19" s="164" t="str">
        <f t="shared" si="2"/>
        <v/>
      </c>
      <c r="R19" s="90">
        <f t="shared" si="3"/>
        <v>0.3</v>
      </c>
      <c r="S19" s="90" t="str">
        <f t="shared" si="4"/>
        <v/>
      </c>
      <c r="T19" s="90" t="str">
        <f t="shared" si="5"/>
        <v/>
      </c>
      <c r="U19" s="90" t="str">
        <f t="shared" si="6"/>
        <v/>
      </c>
      <c r="V19" s="165" t="str">
        <f t="shared" si="7"/>
        <v/>
      </c>
      <c r="X19" s="140"/>
      <c r="Y19" s="140"/>
      <c r="AA19" s="140"/>
    </row>
    <row r="20" spans="2:27" ht="25.5" x14ac:dyDescent="0.25">
      <c r="B20" s="162" t="s">
        <v>108</v>
      </c>
      <c r="C20" s="163" t="s">
        <v>82</v>
      </c>
      <c r="D20" s="103" t="s">
        <v>70</v>
      </c>
      <c r="E20" s="92">
        <f>VLOOKUP($D20,$X$12:$Y$16,2)</f>
        <v>0.3</v>
      </c>
      <c r="F20" s="91" t="s">
        <v>242</v>
      </c>
      <c r="G20" s="87"/>
      <c r="H20" s="87"/>
      <c r="I20" s="87">
        <v>1</v>
      </c>
      <c r="J20" s="87"/>
      <c r="K20" s="87"/>
      <c r="L20" s="87">
        <v>1</v>
      </c>
      <c r="M20" s="89" t="s">
        <v>17</v>
      </c>
      <c r="N20" s="93" t="s">
        <v>21</v>
      </c>
      <c r="Q20" s="164" t="str">
        <f t="shared" si="2"/>
        <v/>
      </c>
      <c r="R20" s="90" t="str">
        <f t="shared" si="3"/>
        <v/>
      </c>
      <c r="S20" s="90">
        <f t="shared" si="4"/>
        <v>0.3</v>
      </c>
      <c r="T20" s="90" t="str">
        <f t="shared" si="5"/>
        <v/>
      </c>
      <c r="U20" s="90" t="str">
        <f t="shared" si="6"/>
        <v/>
      </c>
      <c r="V20" s="165">
        <f t="shared" si="7"/>
        <v>0.3</v>
      </c>
      <c r="X20" s="140"/>
      <c r="Y20" s="140"/>
      <c r="AA20" s="140"/>
    </row>
    <row r="21" spans="2:27" ht="25.5" x14ac:dyDescent="0.25">
      <c r="B21" s="167" t="s">
        <v>109</v>
      </c>
      <c r="C21" s="168" t="s">
        <v>83</v>
      </c>
      <c r="D21" s="104" t="s">
        <v>231</v>
      </c>
      <c r="E21" s="90">
        <f t="shared" si="1"/>
        <v>1</v>
      </c>
      <c r="F21" s="91" t="s">
        <v>242</v>
      </c>
      <c r="G21" s="87"/>
      <c r="H21" s="87"/>
      <c r="I21" s="87">
        <v>1</v>
      </c>
      <c r="J21" s="87"/>
      <c r="K21" s="87"/>
      <c r="L21" s="87"/>
      <c r="M21" s="88" t="s">
        <v>58</v>
      </c>
      <c r="N21" s="89" t="s">
        <v>19</v>
      </c>
      <c r="Q21" s="164" t="str">
        <f t="shared" si="2"/>
        <v/>
      </c>
      <c r="R21" s="90" t="str">
        <f t="shared" si="3"/>
        <v/>
      </c>
      <c r="S21" s="90">
        <f t="shared" si="4"/>
        <v>1</v>
      </c>
      <c r="T21" s="90" t="str">
        <f t="shared" si="5"/>
        <v/>
      </c>
      <c r="U21" s="90" t="str">
        <f t="shared" si="6"/>
        <v/>
      </c>
      <c r="V21" s="165" t="str">
        <f t="shared" si="7"/>
        <v/>
      </c>
      <c r="X21" s="140"/>
      <c r="Y21" s="140"/>
      <c r="AA21" s="140"/>
    </row>
    <row r="22" spans="2:27" ht="25.5" x14ac:dyDescent="0.25">
      <c r="B22" s="162" t="s">
        <v>110</v>
      </c>
      <c r="C22" s="163" t="s">
        <v>84</v>
      </c>
      <c r="D22" s="103" t="s">
        <v>71</v>
      </c>
      <c r="E22" s="92">
        <f t="shared" si="1"/>
        <v>0.6</v>
      </c>
      <c r="F22" s="91" t="s">
        <v>242</v>
      </c>
      <c r="G22" s="87"/>
      <c r="H22" s="87"/>
      <c r="I22" s="87"/>
      <c r="J22" s="87">
        <v>1</v>
      </c>
      <c r="K22" s="87"/>
      <c r="L22" s="87"/>
      <c r="M22" s="88" t="s">
        <v>58</v>
      </c>
      <c r="N22" s="89" t="s">
        <v>19</v>
      </c>
      <c r="Q22" s="164" t="str">
        <f t="shared" si="2"/>
        <v/>
      </c>
      <c r="R22" s="90" t="str">
        <f t="shared" si="3"/>
        <v/>
      </c>
      <c r="S22" s="90" t="str">
        <f t="shared" si="4"/>
        <v/>
      </c>
      <c r="T22" s="90">
        <f t="shared" si="5"/>
        <v>0.6</v>
      </c>
      <c r="U22" s="90" t="str">
        <f t="shared" si="6"/>
        <v/>
      </c>
      <c r="V22" s="165" t="str">
        <f t="shared" si="7"/>
        <v/>
      </c>
      <c r="X22" s="140"/>
      <c r="Y22" s="140"/>
      <c r="AA22" s="140"/>
    </row>
    <row r="23" spans="2:27" x14ac:dyDescent="0.25">
      <c r="B23" s="167" t="s">
        <v>111</v>
      </c>
      <c r="C23" s="168" t="s">
        <v>85</v>
      </c>
      <c r="D23" s="104" t="s">
        <v>71</v>
      </c>
      <c r="E23" s="90">
        <f t="shared" si="1"/>
        <v>0.6</v>
      </c>
      <c r="F23" s="91" t="s">
        <v>242</v>
      </c>
      <c r="G23" s="87" t="s">
        <v>15</v>
      </c>
      <c r="H23" s="87" t="s">
        <v>15</v>
      </c>
      <c r="I23" s="87" t="s">
        <v>15</v>
      </c>
      <c r="J23" s="87">
        <v>1</v>
      </c>
      <c r="K23" s="87" t="s">
        <v>15</v>
      </c>
      <c r="L23" s="87" t="s">
        <v>15</v>
      </c>
      <c r="M23" s="88" t="s">
        <v>58</v>
      </c>
      <c r="N23" s="89" t="s">
        <v>19</v>
      </c>
      <c r="Q23" s="164" t="str">
        <f t="shared" si="2"/>
        <v/>
      </c>
      <c r="R23" s="90" t="str">
        <f t="shared" si="3"/>
        <v/>
      </c>
      <c r="S23" s="90" t="str">
        <f t="shared" si="4"/>
        <v/>
      </c>
      <c r="T23" s="90">
        <f t="shared" si="5"/>
        <v>0.6</v>
      </c>
      <c r="U23" s="90" t="str">
        <f t="shared" si="6"/>
        <v/>
      </c>
      <c r="V23" s="165" t="str">
        <f t="shared" si="7"/>
        <v/>
      </c>
      <c r="X23" s="140"/>
      <c r="Y23" s="140"/>
      <c r="AA23" s="140"/>
    </row>
    <row r="24" spans="2:27" x14ac:dyDescent="0.25">
      <c r="B24" s="162" t="s">
        <v>112</v>
      </c>
      <c r="C24" s="163" t="s">
        <v>86</v>
      </c>
      <c r="D24" s="103" t="s">
        <v>71</v>
      </c>
      <c r="E24" s="92">
        <f t="shared" si="1"/>
        <v>0.6</v>
      </c>
      <c r="F24" s="91" t="s">
        <v>242</v>
      </c>
      <c r="G24" s="87"/>
      <c r="H24" s="87"/>
      <c r="I24" s="87"/>
      <c r="J24" s="87"/>
      <c r="K24" s="87">
        <v>1</v>
      </c>
      <c r="L24" s="87"/>
      <c r="M24" s="88" t="s">
        <v>22</v>
      </c>
      <c r="N24" s="93" t="s">
        <v>23</v>
      </c>
      <c r="Q24" s="164" t="str">
        <f t="shared" si="2"/>
        <v/>
      </c>
      <c r="R24" s="90" t="str">
        <f t="shared" si="3"/>
        <v/>
      </c>
      <c r="S24" s="90" t="str">
        <f t="shared" si="4"/>
        <v/>
      </c>
      <c r="T24" s="90" t="str">
        <f t="shared" si="5"/>
        <v/>
      </c>
      <c r="U24" s="90">
        <f t="shared" si="6"/>
        <v>0.6</v>
      </c>
      <c r="V24" s="165" t="str">
        <f t="shared" si="7"/>
        <v/>
      </c>
      <c r="X24" s="140"/>
      <c r="Y24" s="140"/>
      <c r="AA24" s="140"/>
    </row>
    <row r="25" spans="2:27" x14ac:dyDescent="0.25">
      <c r="B25" s="167" t="s">
        <v>113</v>
      </c>
      <c r="C25" s="168" t="s">
        <v>87</v>
      </c>
      <c r="D25" s="104" t="s">
        <v>71</v>
      </c>
      <c r="E25" s="90">
        <f t="shared" si="1"/>
        <v>0.6</v>
      </c>
      <c r="F25" s="91" t="s">
        <v>242</v>
      </c>
      <c r="G25" s="87" t="s">
        <v>15</v>
      </c>
      <c r="H25" s="87">
        <v>1</v>
      </c>
      <c r="I25" s="87" t="s">
        <v>15</v>
      </c>
      <c r="J25" s="87" t="s">
        <v>15</v>
      </c>
      <c r="K25" s="87" t="s">
        <v>15</v>
      </c>
      <c r="L25" s="87" t="s">
        <v>16</v>
      </c>
      <c r="M25" s="88" t="s">
        <v>58</v>
      </c>
      <c r="N25" s="89" t="s">
        <v>19</v>
      </c>
      <c r="Q25" s="164" t="str">
        <f t="shared" si="2"/>
        <v/>
      </c>
      <c r="R25" s="90">
        <f t="shared" si="3"/>
        <v>0.6</v>
      </c>
      <c r="S25" s="90" t="str">
        <f t="shared" si="4"/>
        <v/>
      </c>
      <c r="T25" s="90" t="str">
        <f t="shared" si="5"/>
        <v/>
      </c>
      <c r="U25" s="90" t="str">
        <f t="shared" si="6"/>
        <v/>
      </c>
      <c r="V25" s="165" t="str">
        <f t="shared" si="7"/>
        <v/>
      </c>
      <c r="X25" s="140"/>
      <c r="Y25" s="140"/>
      <c r="AA25" s="140"/>
    </row>
    <row r="26" spans="2:27" x14ac:dyDescent="0.25">
      <c r="B26" s="162" t="s">
        <v>114</v>
      </c>
      <c r="C26" s="163" t="s">
        <v>88</v>
      </c>
      <c r="D26" s="103" t="s">
        <v>71</v>
      </c>
      <c r="E26" s="92">
        <f t="shared" si="1"/>
        <v>0.6</v>
      </c>
      <c r="F26" s="91" t="s">
        <v>242</v>
      </c>
      <c r="G26" s="87" t="s">
        <v>15</v>
      </c>
      <c r="H26" s="87" t="s">
        <v>15</v>
      </c>
      <c r="I26" s="87" t="s">
        <v>15</v>
      </c>
      <c r="J26" s="87">
        <v>1</v>
      </c>
      <c r="K26" s="87" t="s">
        <v>15</v>
      </c>
      <c r="L26" s="87" t="s">
        <v>15</v>
      </c>
      <c r="M26" s="88" t="s">
        <v>58</v>
      </c>
      <c r="N26" s="89" t="s">
        <v>19</v>
      </c>
      <c r="Q26" s="164" t="str">
        <f t="shared" si="2"/>
        <v/>
      </c>
      <c r="R26" s="90" t="str">
        <f t="shared" si="3"/>
        <v/>
      </c>
      <c r="S26" s="90" t="str">
        <f t="shared" si="4"/>
        <v/>
      </c>
      <c r="T26" s="90">
        <f t="shared" si="5"/>
        <v>0.6</v>
      </c>
      <c r="U26" s="90" t="str">
        <f t="shared" si="6"/>
        <v/>
      </c>
      <c r="V26" s="165" t="str">
        <f t="shared" si="7"/>
        <v/>
      </c>
      <c r="X26" s="140"/>
      <c r="Y26" s="140"/>
      <c r="AA26" s="140"/>
    </row>
    <row r="27" spans="2:27" x14ac:dyDescent="0.25">
      <c r="B27" s="167" t="s">
        <v>115</v>
      </c>
      <c r="C27" s="168" t="s">
        <v>89</v>
      </c>
      <c r="D27" s="104" t="s">
        <v>231</v>
      </c>
      <c r="E27" s="90">
        <f t="shared" si="1"/>
        <v>1</v>
      </c>
      <c r="F27" s="91" t="s">
        <v>242</v>
      </c>
      <c r="G27" s="87"/>
      <c r="H27" s="87"/>
      <c r="I27" s="87"/>
      <c r="J27" s="87"/>
      <c r="K27" s="87">
        <v>1</v>
      </c>
      <c r="L27" s="87"/>
      <c r="M27" s="89" t="s">
        <v>22</v>
      </c>
      <c r="N27" s="93" t="s">
        <v>24</v>
      </c>
      <c r="Q27" s="164" t="str">
        <f t="shared" si="2"/>
        <v/>
      </c>
      <c r="R27" s="90" t="str">
        <f t="shared" si="3"/>
        <v/>
      </c>
      <c r="S27" s="90" t="str">
        <f t="shared" si="4"/>
        <v/>
      </c>
      <c r="T27" s="90" t="str">
        <f t="shared" si="5"/>
        <v/>
      </c>
      <c r="U27" s="90">
        <f t="shared" si="6"/>
        <v>1</v>
      </c>
      <c r="V27" s="165" t="str">
        <f t="shared" si="7"/>
        <v/>
      </c>
      <c r="X27" s="140"/>
      <c r="Y27" s="140"/>
      <c r="AA27" s="140"/>
    </row>
    <row r="28" spans="2:27" x14ac:dyDescent="0.25">
      <c r="B28" s="162" t="s">
        <v>116</v>
      </c>
      <c r="C28" s="163" t="s">
        <v>90</v>
      </c>
      <c r="D28" s="103" t="s">
        <v>70</v>
      </c>
      <c r="E28" s="92">
        <f t="shared" si="1"/>
        <v>0.3</v>
      </c>
      <c r="F28" s="91" t="s">
        <v>242</v>
      </c>
      <c r="G28" s="87"/>
      <c r="H28" s="87"/>
      <c r="I28" s="87">
        <v>1</v>
      </c>
      <c r="J28" s="87"/>
      <c r="K28" s="87"/>
      <c r="L28" s="87"/>
      <c r="M28" s="88" t="s">
        <v>57</v>
      </c>
      <c r="N28" s="89" t="s">
        <v>26</v>
      </c>
      <c r="Q28" s="164" t="str">
        <f t="shared" si="2"/>
        <v/>
      </c>
      <c r="R28" s="90" t="str">
        <f t="shared" si="3"/>
        <v/>
      </c>
      <c r="S28" s="90">
        <f t="shared" si="4"/>
        <v>0.3</v>
      </c>
      <c r="T28" s="90" t="str">
        <f t="shared" si="5"/>
        <v/>
      </c>
      <c r="U28" s="90" t="str">
        <f t="shared" si="6"/>
        <v/>
      </c>
      <c r="V28" s="165" t="str">
        <f t="shared" si="7"/>
        <v/>
      </c>
      <c r="X28" s="140"/>
      <c r="Y28" s="140"/>
      <c r="AA28" s="140"/>
    </row>
    <row r="29" spans="2:27" x14ac:dyDescent="0.25">
      <c r="B29" s="167" t="s">
        <v>117</v>
      </c>
      <c r="C29" s="168" t="s">
        <v>91</v>
      </c>
      <c r="D29" s="104" t="s">
        <v>70</v>
      </c>
      <c r="E29" s="90">
        <f t="shared" si="1"/>
        <v>0.3</v>
      </c>
      <c r="F29" s="91" t="s">
        <v>242</v>
      </c>
      <c r="G29" s="87"/>
      <c r="H29" s="87"/>
      <c r="I29" s="87">
        <v>1</v>
      </c>
      <c r="J29" s="87"/>
      <c r="K29" s="87"/>
      <c r="L29" s="87"/>
      <c r="M29" s="88" t="s">
        <v>58</v>
      </c>
      <c r="N29" s="89" t="s">
        <v>19</v>
      </c>
      <c r="Q29" s="164" t="str">
        <f t="shared" si="2"/>
        <v/>
      </c>
      <c r="R29" s="90" t="str">
        <f t="shared" si="3"/>
        <v/>
      </c>
      <c r="S29" s="90">
        <f t="shared" si="4"/>
        <v>0.3</v>
      </c>
      <c r="T29" s="90" t="str">
        <f t="shared" si="5"/>
        <v/>
      </c>
      <c r="U29" s="90" t="str">
        <f t="shared" si="6"/>
        <v/>
      </c>
      <c r="V29" s="165" t="str">
        <f t="shared" si="7"/>
        <v/>
      </c>
      <c r="X29" s="140"/>
      <c r="Y29" s="140"/>
      <c r="AA29" s="140"/>
    </row>
    <row r="30" spans="2:27" x14ac:dyDescent="0.25">
      <c r="B30" s="162" t="s">
        <v>118</v>
      </c>
      <c r="C30" s="163" t="s">
        <v>92</v>
      </c>
      <c r="D30" s="103" t="s">
        <v>70</v>
      </c>
      <c r="E30" s="92">
        <f t="shared" si="1"/>
        <v>0.3</v>
      </c>
      <c r="F30" s="91" t="s">
        <v>242</v>
      </c>
      <c r="G30" s="87"/>
      <c r="H30" s="87"/>
      <c r="I30" s="87">
        <v>1</v>
      </c>
      <c r="J30" s="87"/>
      <c r="K30" s="87"/>
      <c r="L30" s="87">
        <v>1</v>
      </c>
      <c r="M30" s="89" t="s">
        <v>32</v>
      </c>
      <c r="N30" s="89" t="s">
        <v>27</v>
      </c>
      <c r="Q30" s="164" t="str">
        <f t="shared" si="2"/>
        <v/>
      </c>
      <c r="R30" s="90" t="str">
        <f t="shared" si="3"/>
        <v/>
      </c>
      <c r="S30" s="90">
        <f t="shared" si="4"/>
        <v>0.3</v>
      </c>
      <c r="T30" s="90" t="str">
        <f t="shared" si="5"/>
        <v/>
      </c>
      <c r="U30" s="90" t="str">
        <f t="shared" si="6"/>
        <v/>
      </c>
      <c r="V30" s="165">
        <f t="shared" si="7"/>
        <v>0.3</v>
      </c>
      <c r="X30" s="140"/>
      <c r="Y30" s="140"/>
      <c r="AA30" s="140"/>
    </row>
    <row r="31" spans="2:27" x14ac:dyDescent="0.25">
      <c r="B31" s="167" t="s">
        <v>119</v>
      </c>
      <c r="C31" s="168" t="s">
        <v>93</v>
      </c>
      <c r="D31" s="104" t="s">
        <v>70</v>
      </c>
      <c r="E31" s="90">
        <f t="shared" si="1"/>
        <v>0.3</v>
      </c>
      <c r="F31" s="91" t="s">
        <v>242</v>
      </c>
      <c r="G31" s="87"/>
      <c r="H31" s="87">
        <v>1</v>
      </c>
      <c r="I31" s="87">
        <v>1</v>
      </c>
      <c r="J31" s="87"/>
      <c r="K31" s="87"/>
      <c r="L31" s="87">
        <v>1</v>
      </c>
      <c r="M31" s="89" t="s">
        <v>32</v>
      </c>
      <c r="N31" s="89" t="s">
        <v>27</v>
      </c>
      <c r="Q31" s="164" t="str">
        <f t="shared" si="2"/>
        <v/>
      </c>
      <c r="R31" s="90">
        <f t="shared" si="3"/>
        <v>0.3</v>
      </c>
      <c r="S31" s="90">
        <f t="shared" si="4"/>
        <v>0.3</v>
      </c>
      <c r="T31" s="90" t="str">
        <f t="shared" si="5"/>
        <v/>
      </c>
      <c r="U31" s="90" t="str">
        <f t="shared" si="6"/>
        <v/>
      </c>
      <c r="V31" s="165">
        <f t="shared" si="7"/>
        <v>0.3</v>
      </c>
      <c r="X31" s="140"/>
      <c r="Y31" s="140"/>
      <c r="AA31" s="140"/>
    </row>
    <row r="32" spans="2:27" ht="25.5" x14ac:dyDescent="0.25">
      <c r="B32" s="162" t="s">
        <v>120</v>
      </c>
      <c r="C32" s="163" t="s">
        <v>94</v>
      </c>
      <c r="D32" s="103" t="s">
        <v>70</v>
      </c>
      <c r="E32" s="92">
        <f t="shared" si="1"/>
        <v>0.3</v>
      </c>
      <c r="F32" s="91" t="s">
        <v>242</v>
      </c>
      <c r="G32" s="87"/>
      <c r="H32" s="87"/>
      <c r="I32" s="87"/>
      <c r="J32" s="87"/>
      <c r="K32" s="87">
        <v>1</v>
      </c>
      <c r="L32" s="87"/>
      <c r="M32" s="88" t="s">
        <v>28</v>
      </c>
      <c r="N32" s="94" t="s">
        <v>29</v>
      </c>
      <c r="Q32" s="164" t="str">
        <f t="shared" si="2"/>
        <v/>
      </c>
      <c r="R32" s="90" t="str">
        <f t="shared" si="3"/>
        <v/>
      </c>
      <c r="S32" s="90" t="str">
        <f t="shared" si="4"/>
        <v/>
      </c>
      <c r="T32" s="90" t="str">
        <f t="shared" si="5"/>
        <v/>
      </c>
      <c r="U32" s="90">
        <f t="shared" si="6"/>
        <v>0.3</v>
      </c>
      <c r="V32" s="165" t="str">
        <f t="shared" si="7"/>
        <v/>
      </c>
      <c r="X32" s="140"/>
      <c r="Y32" s="140"/>
      <c r="AA32" s="140"/>
    </row>
    <row r="33" spans="2:27" x14ac:dyDescent="0.25">
      <c r="B33" s="167" t="s">
        <v>121</v>
      </c>
      <c r="C33" s="168" t="s">
        <v>95</v>
      </c>
      <c r="D33" s="104" t="s">
        <v>70</v>
      </c>
      <c r="E33" s="90">
        <f t="shared" si="1"/>
        <v>0.3</v>
      </c>
      <c r="F33" s="91" t="s">
        <v>242</v>
      </c>
      <c r="G33" s="87"/>
      <c r="H33" s="87">
        <v>1</v>
      </c>
      <c r="I33" s="87"/>
      <c r="J33" s="87">
        <v>1</v>
      </c>
      <c r="K33" s="87"/>
      <c r="L33" s="87"/>
      <c r="M33" s="89" t="s">
        <v>17</v>
      </c>
      <c r="N33" s="88" t="s">
        <v>18</v>
      </c>
      <c r="Q33" s="164" t="str">
        <f t="shared" si="2"/>
        <v/>
      </c>
      <c r="R33" s="90">
        <f t="shared" si="3"/>
        <v>0.3</v>
      </c>
      <c r="S33" s="90" t="str">
        <f t="shared" si="4"/>
        <v/>
      </c>
      <c r="T33" s="90">
        <f t="shared" si="5"/>
        <v>0.3</v>
      </c>
      <c r="U33" s="90" t="str">
        <f t="shared" si="6"/>
        <v/>
      </c>
      <c r="V33" s="165" t="str">
        <f t="shared" si="7"/>
        <v/>
      </c>
      <c r="X33" s="140"/>
      <c r="Y33" s="140"/>
      <c r="AA33" s="140"/>
    </row>
    <row r="34" spans="2:27" x14ac:dyDescent="0.25">
      <c r="B34" s="162" t="s">
        <v>122</v>
      </c>
      <c r="C34" s="163" t="s">
        <v>96</v>
      </c>
      <c r="D34" s="103" t="s">
        <v>70</v>
      </c>
      <c r="E34" s="92">
        <f t="shared" si="1"/>
        <v>0.3</v>
      </c>
      <c r="F34" s="91" t="s">
        <v>242</v>
      </c>
      <c r="G34" s="95"/>
      <c r="H34" s="95"/>
      <c r="I34" s="95">
        <v>1</v>
      </c>
      <c r="J34" s="95"/>
      <c r="K34" s="95"/>
      <c r="L34" s="95"/>
      <c r="M34" s="89" t="s">
        <v>58</v>
      </c>
      <c r="N34" s="89" t="s">
        <v>19</v>
      </c>
      <c r="Q34" s="164" t="str">
        <f t="shared" si="2"/>
        <v/>
      </c>
      <c r="R34" s="90" t="str">
        <f t="shared" si="3"/>
        <v/>
      </c>
      <c r="S34" s="90">
        <f t="shared" si="4"/>
        <v>0.3</v>
      </c>
      <c r="T34" s="90" t="str">
        <f t="shared" si="5"/>
        <v/>
      </c>
      <c r="U34" s="90" t="str">
        <f t="shared" si="6"/>
        <v/>
      </c>
      <c r="V34" s="165" t="str">
        <f t="shared" si="7"/>
        <v/>
      </c>
      <c r="X34" s="140"/>
      <c r="Y34" s="140"/>
      <c r="AA34" s="140"/>
    </row>
    <row r="35" spans="2:27" x14ac:dyDescent="0.25">
      <c r="B35" s="167" t="s">
        <v>123</v>
      </c>
      <c r="C35" s="168" t="s">
        <v>97</v>
      </c>
      <c r="D35" s="104" t="s">
        <v>70</v>
      </c>
      <c r="E35" s="90">
        <f t="shared" si="1"/>
        <v>0.3</v>
      </c>
      <c r="F35" s="91" t="s">
        <v>242</v>
      </c>
      <c r="G35" s="95"/>
      <c r="H35" s="95">
        <v>1</v>
      </c>
      <c r="I35" s="95"/>
      <c r="J35" s="95">
        <v>1</v>
      </c>
      <c r="K35" s="95">
        <v>1</v>
      </c>
      <c r="L35" s="95">
        <v>1</v>
      </c>
      <c r="M35" s="89" t="s">
        <v>17</v>
      </c>
      <c r="N35" s="89" t="s">
        <v>18</v>
      </c>
      <c r="Q35" s="164" t="str">
        <f t="shared" si="2"/>
        <v/>
      </c>
      <c r="R35" s="90">
        <f t="shared" si="3"/>
        <v>0.3</v>
      </c>
      <c r="S35" s="90" t="str">
        <f t="shared" si="4"/>
        <v/>
      </c>
      <c r="T35" s="90">
        <f t="shared" si="5"/>
        <v>0.3</v>
      </c>
      <c r="U35" s="90">
        <f t="shared" si="6"/>
        <v>0.3</v>
      </c>
      <c r="V35" s="165">
        <f t="shared" si="7"/>
        <v>0.3</v>
      </c>
      <c r="X35" s="140"/>
      <c r="Y35" s="140"/>
      <c r="AA35" s="140"/>
    </row>
    <row r="36" spans="2:27" ht="25.5" x14ac:dyDescent="0.25">
      <c r="B36" s="162" t="s">
        <v>124</v>
      </c>
      <c r="C36" s="163" t="s">
        <v>98</v>
      </c>
      <c r="D36" s="103" t="s">
        <v>70</v>
      </c>
      <c r="E36" s="92">
        <f t="shared" si="1"/>
        <v>0.3</v>
      </c>
      <c r="F36" s="91" t="s">
        <v>242</v>
      </c>
      <c r="G36" s="87"/>
      <c r="H36" s="87"/>
      <c r="I36" s="87"/>
      <c r="J36" s="87"/>
      <c r="K36" s="87">
        <v>1</v>
      </c>
      <c r="L36" s="87"/>
      <c r="M36" s="88" t="s">
        <v>28</v>
      </c>
      <c r="N36" s="89" t="s">
        <v>30</v>
      </c>
      <c r="Q36" s="164" t="str">
        <f t="shared" si="2"/>
        <v/>
      </c>
      <c r="R36" s="90" t="str">
        <f t="shared" si="3"/>
        <v/>
      </c>
      <c r="S36" s="90" t="str">
        <f t="shared" si="4"/>
        <v/>
      </c>
      <c r="T36" s="90" t="str">
        <f t="shared" si="5"/>
        <v/>
      </c>
      <c r="U36" s="90">
        <f t="shared" si="6"/>
        <v>0.3</v>
      </c>
      <c r="V36" s="165" t="str">
        <f t="shared" si="7"/>
        <v/>
      </c>
      <c r="X36" s="140"/>
      <c r="Y36" s="140"/>
      <c r="AA36" s="140"/>
    </row>
    <row r="37" spans="2:27" ht="25.5" x14ac:dyDescent="0.25">
      <c r="B37" s="167" t="s">
        <v>125</v>
      </c>
      <c r="C37" s="168" t="s">
        <v>99</v>
      </c>
      <c r="D37" s="104" t="s">
        <v>231</v>
      </c>
      <c r="E37" s="96">
        <f t="shared" si="1"/>
        <v>1</v>
      </c>
      <c r="F37" s="97" t="s">
        <v>242</v>
      </c>
      <c r="G37" s="87">
        <v>1</v>
      </c>
      <c r="H37" s="87"/>
      <c r="I37" s="87"/>
      <c r="J37" s="87"/>
      <c r="K37" s="87"/>
      <c r="L37" s="87"/>
      <c r="M37" s="88" t="s">
        <v>17</v>
      </c>
      <c r="N37" s="89" t="s">
        <v>18</v>
      </c>
      <c r="O37" s="151"/>
      <c r="P37" s="151"/>
      <c r="Q37" s="169">
        <f t="shared" si="2"/>
        <v>1</v>
      </c>
      <c r="R37" s="96" t="str">
        <f t="shared" si="3"/>
        <v/>
      </c>
      <c r="S37" s="96" t="str">
        <f t="shared" si="4"/>
        <v/>
      </c>
      <c r="T37" s="96" t="str">
        <f t="shared" si="5"/>
        <v/>
      </c>
      <c r="U37" s="96" t="str">
        <f t="shared" si="6"/>
        <v/>
      </c>
      <c r="V37" s="170" t="str">
        <f t="shared" si="7"/>
        <v/>
      </c>
      <c r="X37" s="140"/>
      <c r="Y37" s="140"/>
      <c r="AA37" s="140"/>
    </row>
    <row r="38" spans="2:27" x14ac:dyDescent="0.25">
      <c r="B38" s="162" t="s">
        <v>126</v>
      </c>
      <c r="C38" s="163" t="s">
        <v>127</v>
      </c>
      <c r="D38" s="105" t="s">
        <v>70</v>
      </c>
      <c r="E38" s="98">
        <f t="shared" si="1"/>
        <v>0.3</v>
      </c>
      <c r="F38" s="91" t="s">
        <v>243</v>
      </c>
      <c r="G38" s="95"/>
      <c r="H38" s="95"/>
      <c r="I38" s="95">
        <v>1</v>
      </c>
      <c r="J38" s="95"/>
      <c r="K38" s="95"/>
      <c r="L38" s="95"/>
      <c r="M38" s="89" t="s">
        <v>17</v>
      </c>
      <c r="N38" s="89" t="s">
        <v>31</v>
      </c>
      <c r="Q38" s="164" t="str">
        <f t="shared" si="2"/>
        <v/>
      </c>
      <c r="R38" s="90" t="str">
        <f t="shared" si="3"/>
        <v/>
      </c>
      <c r="S38" s="90">
        <f t="shared" si="4"/>
        <v>0.3</v>
      </c>
      <c r="T38" s="90" t="str">
        <f t="shared" si="5"/>
        <v/>
      </c>
      <c r="U38" s="90" t="str">
        <f t="shared" si="6"/>
        <v/>
      </c>
      <c r="V38" s="165" t="str">
        <f t="shared" si="7"/>
        <v/>
      </c>
      <c r="X38" s="140"/>
      <c r="Y38" s="140"/>
      <c r="AA38" s="140"/>
    </row>
    <row r="39" spans="2:27" x14ac:dyDescent="0.25">
      <c r="B39" s="167" t="s">
        <v>128</v>
      </c>
      <c r="C39" s="168" t="s">
        <v>129</v>
      </c>
      <c r="D39" s="104" t="s">
        <v>70</v>
      </c>
      <c r="E39" s="90">
        <f t="shared" si="1"/>
        <v>0.3</v>
      </c>
      <c r="F39" s="91" t="s">
        <v>243</v>
      </c>
      <c r="G39" s="95"/>
      <c r="H39" s="95">
        <v>1</v>
      </c>
      <c r="I39" s="95"/>
      <c r="J39" s="95"/>
      <c r="K39" s="95"/>
      <c r="L39" s="95"/>
      <c r="M39" s="89" t="s">
        <v>17</v>
      </c>
      <c r="N39" s="89" t="s">
        <v>31</v>
      </c>
      <c r="Q39" s="164" t="str">
        <f t="shared" si="2"/>
        <v/>
      </c>
      <c r="R39" s="90">
        <f t="shared" si="3"/>
        <v>0.3</v>
      </c>
      <c r="S39" s="90" t="str">
        <f t="shared" si="4"/>
        <v/>
      </c>
      <c r="T39" s="90" t="str">
        <f t="shared" si="5"/>
        <v/>
      </c>
      <c r="U39" s="90" t="str">
        <f t="shared" si="6"/>
        <v/>
      </c>
      <c r="V39" s="165" t="str">
        <f t="shared" si="7"/>
        <v/>
      </c>
      <c r="X39" s="140"/>
      <c r="Y39" s="140"/>
      <c r="AA39" s="140"/>
    </row>
    <row r="40" spans="2:27" x14ac:dyDescent="0.25">
      <c r="B40" s="162" t="s">
        <v>130</v>
      </c>
      <c r="C40" s="163" t="s">
        <v>131</v>
      </c>
      <c r="D40" s="105" t="s">
        <v>71</v>
      </c>
      <c r="E40" s="98">
        <f t="shared" si="1"/>
        <v>0.6</v>
      </c>
      <c r="F40" s="91" t="s">
        <v>243</v>
      </c>
      <c r="G40" s="95"/>
      <c r="H40" s="95">
        <v>1</v>
      </c>
      <c r="I40" s="95">
        <v>1</v>
      </c>
      <c r="J40" s="95"/>
      <c r="K40" s="95"/>
      <c r="L40" s="95">
        <v>1</v>
      </c>
      <c r="M40" s="89" t="s">
        <v>32</v>
      </c>
      <c r="N40" s="89" t="s">
        <v>33</v>
      </c>
      <c r="Q40" s="164" t="str">
        <f t="shared" si="2"/>
        <v/>
      </c>
      <c r="R40" s="90">
        <f t="shared" si="3"/>
        <v>0.6</v>
      </c>
      <c r="S40" s="90">
        <f t="shared" si="4"/>
        <v>0.6</v>
      </c>
      <c r="T40" s="90" t="str">
        <f t="shared" si="5"/>
        <v/>
      </c>
      <c r="U40" s="90" t="str">
        <f t="shared" si="6"/>
        <v/>
      </c>
      <c r="V40" s="165">
        <f t="shared" si="7"/>
        <v>0.6</v>
      </c>
      <c r="X40" s="140"/>
      <c r="Y40" s="140"/>
      <c r="AA40" s="140"/>
    </row>
    <row r="41" spans="2:27" x14ac:dyDescent="0.25">
      <c r="B41" s="167" t="s">
        <v>132</v>
      </c>
      <c r="C41" s="168" t="s">
        <v>133</v>
      </c>
      <c r="D41" s="104" t="s">
        <v>71</v>
      </c>
      <c r="E41" s="90">
        <f t="shared" si="1"/>
        <v>0.6</v>
      </c>
      <c r="F41" s="91" t="s">
        <v>243</v>
      </c>
      <c r="G41" s="95"/>
      <c r="H41" s="95">
        <v>1</v>
      </c>
      <c r="I41" s="95">
        <v>1</v>
      </c>
      <c r="J41" s="95"/>
      <c r="K41" s="95"/>
      <c r="L41" s="95">
        <v>1</v>
      </c>
      <c r="M41" s="89" t="s">
        <v>32</v>
      </c>
      <c r="N41" s="89" t="s">
        <v>33</v>
      </c>
      <c r="Q41" s="164" t="str">
        <f t="shared" si="2"/>
        <v/>
      </c>
      <c r="R41" s="90">
        <f t="shared" si="3"/>
        <v>0.6</v>
      </c>
      <c r="S41" s="90">
        <f t="shared" si="4"/>
        <v>0.6</v>
      </c>
      <c r="T41" s="90" t="str">
        <f t="shared" si="5"/>
        <v/>
      </c>
      <c r="U41" s="90" t="str">
        <f t="shared" si="6"/>
        <v/>
      </c>
      <c r="V41" s="165">
        <f t="shared" si="7"/>
        <v>0.6</v>
      </c>
      <c r="X41" s="140"/>
      <c r="Y41" s="140"/>
      <c r="AA41" s="140"/>
    </row>
    <row r="42" spans="2:27" x14ac:dyDescent="0.25">
      <c r="B42" s="162" t="s">
        <v>134</v>
      </c>
      <c r="C42" s="163" t="s">
        <v>135</v>
      </c>
      <c r="D42" s="105" t="s">
        <v>71</v>
      </c>
      <c r="E42" s="98">
        <f t="shared" si="1"/>
        <v>0.6</v>
      </c>
      <c r="F42" s="91" t="s">
        <v>243</v>
      </c>
      <c r="G42" s="95"/>
      <c r="H42" s="95"/>
      <c r="I42" s="95">
        <v>1</v>
      </c>
      <c r="J42" s="95"/>
      <c r="K42" s="95"/>
      <c r="L42" s="95"/>
      <c r="M42" s="89" t="s">
        <v>17</v>
      </c>
      <c r="N42" s="89" t="s">
        <v>35</v>
      </c>
      <c r="Q42" s="164" t="str">
        <f t="shared" si="2"/>
        <v/>
      </c>
      <c r="R42" s="90" t="str">
        <f t="shared" si="3"/>
        <v/>
      </c>
      <c r="S42" s="90">
        <f t="shared" si="4"/>
        <v>0.6</v>
      </c>
      <c r="T42" s="90" t="str">
        <f t="shared" si="5"/>
        <v/>
      </c>
      <c r="U42" s="90" t="str">
        <f t="shared" si="6"/>
        <v/>
      </c>
      <c r="V42" s="165" t="str">
        <f t="shared" si="7"/>
        <v/>
      </c>
      <c r="X42" s="140"/>
      <c r="Y42" s="140"/>
      <c r="AA42" s="140"/>
    </row>
    <row r="43" spans="2:27" x14ac:dyDescent="0.25">
      <c r="B43" s="167" t="s">
        <v>136</v>
      </c>
      <c r="C43" s="168" t="s">
        <v>137</v>
      </c>
      <c r="D43" s="104" t="s">
        <v>71</v>
      </c>
      <c r="E43" s="90">
        <f t="shared" si="1"/>
        <v>0.6</v>
      </c>
      <c r="F43" s="91" t="s">
        <v>243</v>
      </c>
      <c r="G43" s="95"/>
      <c r="H43" s="95">
        <v>1</v>
      </c>
      <c r="I43" s="95"/>
      <c r="J43" s="95"/>
      <c r="K43" s="95"/>
      <c r="L43" s="95"/>
      <c r="M43" s="89" t="s">
        <v>32</v>
      </c>
      <c r="N43" s="89" t="s">
        <v>36</v>
      </c>
      <c r="Q43" s="164" t="str">
        <f t="shared" si="2"/>
        <v/>
      </c>
      <c r="R43" s="90">
        <f t="shared" si="3"/>
        <v>0.6</v>
      </c>
      <c r="S43" s="90" t="str">
        <f t="shared" si="4"/>
        <v/>
      </c>
      <c r="T43" s="90" t="str">
        <f t="shared" si="5"/>
        <v/>
      </c>
      <c r="U43" s="90" t="str">
        <f t="shared" si="6"/>
        <v/>
      </c>
      <c r="V43" s="165" t="str">
        <f t="shared" si="7"/>
        <v/>
      </c>
      <c r="X43" s="140"/>
      <c r="Y43" s="140"/>
      <c r="AA43" s="140"/>
    </row>
    <row r="44" spans="2:27" x14ac:dyDescent="0.25">
      <c r="B44" s="162" t="s">
        <v>138</v>
      </c>
      <c r="C44" s="163" t="s">
        <v>139</v>
      </c>
      <c r="D44" s="105" t="s">
        <v>71</v>
      </c>
      <c r="E44" s="98">
        <f t="shared" si="1"/>
        <v>0.6</v>
      </c>
      <c r="F44" s="91" t="s">
        <v>243</v>
      </c>
      <c r="G44" s="95"/>
      <c r="H44" s="95">
        <v>1</v>
      </c>
      <c r="I44" s="95">
        <v>1</v>
      </c>
      <c r="J44" s="95"/>
      <c r="K44" s="95"/>
      <c r="L44" s="95"/>
      <c r="M44" s="89" t="s">
        <v>32</v>
      </c>
      <c r="N44" s="89" t="s">
        <v>36</v>
      </c>
      <c r="Q44" s="164" t="str">
        <f t="shared" si="2"/>
        <v/>
      </c>
      <c r="R44" s="90">
        <f t="shared" si="3"/>
        <v>0.6</v>
      </c>
      <c r="S44" s="90">
        <f t="shared" si="4"/>
        <v>0.6</v>
      </c>
      <c r="T44" s="90" t="str">
        <f t="shared" si="5"/>
        <v/>
      </c>
      <c r="U44" s="90" t="str">
        <f t="shared" si="6"/>
        <v/>
      </c>
      <c r="V44" s="165" t="str">
        <f t="shared" si="7"/>
        <v/>
      </c>
      <c r="X44" s="140"/>
      <c r="Y44" s="140"/>
      <c r="AA44" s="140"/>
    </row>
    <row r="45" spans="2:27" x14ac:dyDescent="0.25">
      <c r="B45" s="167" t="s">
        <v>140</v>
      </c>
      <c r="C45" s="168" t="s">
        <v>141</v>
      </c>
      <c r="D45" s="104" t="s">
        <v>71</v>
      </c>
      <c r="E45" s="90">
        <f t="shared" si="1"/>
        <v>0.6</v>
      </c>
      <c r="F45" s="91" t="s">
        <v>243</v>
      </c>
      <c r="G45" s="95"/>
      <c r="H45" s="95"/>
      <c r="I45" s="95">
        <v>1</v>
      </c>
      <c r="J45" s="95"/>
      <c r="K45" s="95"/>
      <c r="L45" s="95"/>
      <c r="M45" s="89" t="s">
        <v>32</v>
      </c>
      <c r="N45" s="89" t="s">
        <v>27</v>
      </c>
      <c r="Q45" s="164" t="str">
        <f t="shared" si="2"/>
        <v/>
      </c>
      <c r="R45" s="90" t="str">
        <f t="shared" si="3"/>
        <v/>
      </c>
      <c r="S45" s="90">
        <f t="shared" si="4"/>
        <v>0.6</v>
      </c>
      <c r="T45" s="90" t="str">
        <f t="shared" si="5"/>
        <v/>
      </c>
      <c r="U45" s="90" t="str">
        <f t="shared" si="6"/>
        <v/>
      </c>
      <c r="V45" s="165" t="str">
        <f t="shared" si="7"/>
        <v/>
      </c>
      <c r="X45" s="140"/>
      <c r="Y45" s="140"/>
      <c r="AA45" s="140"/>
    </row>
    <row r="46" spans="2:27" x14ac:dyDescent="0.25">
      <c r="B46" s="162" t="s">
        <v>142</v>
      </c>
      <c r="C46" s="163" t="s">
        <v>143</v>
      </c>
      <c r="D46" s="105" t="s">
        <v>71</v>
      </c>
      <c r="E46" s="98">
        <f t="shared" si="1"/>
        <v>0.6</v>
      </c>
      <c r="F46" s="91" t="s">
        <v>243</v>
      </c>
      <c r="G46" s="95"/>
      <c r="H46" s="95"/>
      <c r="I46" s="95">
        <v>1</v>
      </c>
      <c r="J46" s="95"/>
      <c r="K46" s="95"/>
      <c r="L46" s="95"/>
      <c r="M46" s="89" t="s">
        <v>32</v>
      </c>
      <c r="N46" s="89" t="s">
        <v>27</v>
      </c>
      <c r="Q46" s="164" t="str">
        <f t="shared" si="2"/>
        <v/>
      </c>
      <c r="R46" s="90" t="str">
        <f t="shared" si="3"/>
        <v/>
      </c>
      <c r="S46" s="90">
        <f t="shared" si="4"/>
        <v>0.6</v>
      </c>
      <c r="T46" s="90" t="str">
        <f t="shared" si="5"/>
        <v/>
      </c>
      <c r="U46" s="90" t="str">
        <f t="shared" si="6"/>
        <v/>
      </c>
      <c r="V46" s="165" t="str">
        <f t="shared" si="7"/>
        <v/>
      </c>
      <c r="X46" s="140"/>
      <c r="Y46" s="140"/>
      <c r="AA46" s="140"/>
    </row>
    <row r="47" spans="2:27" x14ac:dyDescent="0.25">
      <c r="B47" s="167" t="s">
        <v>144</v>
      </c>
      <c r="C47" s="168" t="s">
        <v>145</v>
      </c>
      <c r="D47" s="104" t="s">
        <v>71</v>
      </c>
      <c r="E47" s="90">
        <f t="shared" si="1"/>
        <v>0.6</v>
      </c>
      <c r="F47" s="91" t="s">
        <v>243</v>
      </c>
      <c r="G47" s="95"/>
      <c r="H47" s="95">
        <v>1</v>
      </c>
      <c r="I47" s="95"/>
      <c r="J47" s="95"/>
      <c r="K47" s="95"/>
      <c r="L47" s="95"/>
      <c r="M47" s="89" t="s">
        <v>58</v>
      </c>
      <c r="N47" s="89" t="s">
        <v>37</v>
      </c>
      <c r="Q47" s="164" t="str">
        <f t="shared" si="2"/>
        <v/>
      </c>
      <c r="R47" s="90">
        <f t="shared" si="3"/>
        <v>0.6</v>
      </c>
      <c r="S47" s="90" t="str">
        <f t="shared" si="4"/>
        <v/>
      </c>
      <c r="T47" s="90" t="str">
        <f t="shared" si="5"/>
        <v/>
      </c>
      <c r="U47" s="90" t="str">
        <f t="shared" si="6"/>
        <v/>
      </c>
      <c r="V47" s="165" t="str">
        <f t="shared" si="7"/>
        <v/>
      </c>
      <c r="X47" s="140"/>
      <c r="Y47" s="140"/>
      <c r="AA47" s="140"/>
    </row>
    <row r="48" spans="2:27" x14ac:dyDescent="0.25">
      <c r="B48" s="162" t="s">
        <v>146</v>
      </c>
      <c r="C48" s="163" t="s">
        <v>147</v>
      </c>
      <c r="D48" s="105" t="s">
        <v>231</v>
      </c>
      <c r="E48" s="98">
        <f t="shared" si="1"/>
        <v>1</v>
      </c>
      <c r="F48" s="91" t="s">
        <v>243</v>
      </c>
      <c r="G48" s="95"/>
      <c r="H48" s="95">
        <v>1</v>
      </c>
      <c r="I48" s="95"/>
      <c r="J48" s="95"/>
      <c r="K48" s="95"/>
      <c r="L48" s="95"/>
      <c r="M48" s="89" t="s">
        <v>57</v>
      </c>
      <c r="N48" s="89" t="s">
        <v>39</v>
      </c>
      <c r="Q48" s="164" t="str">
        <f t="shared" si="2"/>
        <v/>
      </c>
      <c r="R48" s="90">
        <f t="shared" si="3"/>
        <v>1</v>
      </c>
      <c r="S48" s="90" t="str">
        <f t="shared" si="4"/>
        <v/>
      </c>
      <c r="T48" s="90" t="str">
        <f t="shared" si="5"/>
        <v/>
      </c>
      <c r="U48" s="90" t="str">
        <f t="shared" si="6"/>
        <v/>
      </c>
      <c r="V48" s="165" t="str">
        <f t="shared" si="7"/>
        <v/>
      </c>
      <c r="X48" s="140"/>
      <c r="Y48" s="140"/>
      <c r="AA48" s="140"/>
    </row>
    <row r="49" spans="2:27" x14ac:dyDescent="0.25">
      <c r="B49" s="167" t="s">
        <v>148</v>
      </c>
      <c r="C49" s="168" t="s">
        <v>149</v>
      </c>
      <c r="D49" s="104" t="s">
        <v>70</v>
      </c>
      <c r="E49" s="90">
        <f t="shared" si="1"/>
        <v>0.3</v>
      </c>
      <c r="F49" s="91" t="s">
        <v>243</v>
      </c>
      <c r="G49" s="95"/>
      <c r="H49" s="95">
        <v>1</v>
      </c>
      <c r="I49" s="95"/>
      <c r="J49" s="95"/>
      <c r="K49" s="95"/>
      <c r="L49" s="95"/>
      <c r="M49" s="89" t="s">
        <v>57</v>
      </c>
      <c r="N49" s="89" t="s">
        <v>40</v>
      </c>
      <c r="Q49" s="164" t="str">
        <f t="shared" si="2"/>
        <v/>
      </c>
      <c r="R49" s="90">
        <f t="shared" si="3"/>
        <v>0.3</v>
      </c>
      <c r="S49" s="90" t="str">
        <f t="shared" si="4"/>
        <v/>
      </c>
      <c r="T49" s="90" t="str">
        <f t="shared" si="5"/>
        <v/>
      </c>
      <c r="U49" s="90" t="str">
        <f t="shared" si="6"/>
        <v/>
      </c>
      <c r="V49" s="165" t="str">
        <f t="shared" si="7"/>
        <v/>
      </c>
      <c r="X49" s="140"/>
      <c r="Y49" s="140"/>
      <c r="AA49" s="140"/>
    </row>
    <row r="50" spans="2:27" x14ac:dyDescent="0.25">
      <c r="B50" s="162" t="s">
        <v>150</v>
      </c>
      <c r="C50" s="163" t="s">
        <v>151</v>
      </c>
      <c r="D50" s="105" t="s">
        <v>70</v>
      </c>
      <c r="E50" s="98">
        <f t="shared" si="1"/>
        <v>0.3</v>
      </c>
      <c r="F50" s="91" t="s">
        <v>243</v>
      </c>
      <c r="G50" s="95"/>
      <c r="H50" s="95">
        <v>1</v>
      </c>
      <c r="I50" s="95"/>
      <c r="J50" s="95">
        <v>1</v>
      </c>
      <c r="K50" s="95"/>
      <c r="L50" s="95"/>
      <c r="M50" s="89" t="s">
        <v>58</v>
      </c>
      <c r="N50" s="89" t="s">
        <v>19</v>
      </c>
      <c r="Q50" s="164" t="str">
        <f t="shared" si="2"/>
        <v/>
      </c>
      <c r="R50" s="90">
        <f t="shared" si="3"/>
        <v>0.3</v>
      </c>
      <c r="S50" s="90" t="str">
        <f t="shared" si="4"/>
        <v/>
      </c>
      <c r="T50" s="90">
        <f t="shared" si="5"/>
        <v>0.3</v>
      </c>
      <c r="U50" s="90" t="str">
        <f t="shared" si="6"/>
        <v/>
      </c>
      <c r="V50" s="165" t="str">
        <f t="shared" si="7"/>
        <v/>
      </c>
      <c r="X50" s="140"/>
      <c r="Y50" s="140"/>
      <c r="AA50" s="140"/>
    </row>
    <row r="51" spans="2:27" x14ac:dyDescent="0.25">
      <c r="B51" s="167" t="s">
        <v>152</v>
      </c>
      <c r="C51" s="168" t="s">
        <v>153</v>
      </c>
      <c r="D51" s="104" t="s">
        <v>70</v>
      </c>
      <c r="E51" s="90">
        <f t="shared" si="1"/>
        <v>0.3</v>
      </c>
      <c r="F51" s="91" t="s">
        <v>243</v>
      </c>
      <c r="G51" s="95" t="s">
        <v>15</v>
      </c>
      <c r="H51" s="95">
        <v>1</v>
      </c>
      <c r="I51" s="95">
        <v>1</v>
      </c>
      <c r="J51" s="95" t="s">
        <v>15</v>
      </c>
      <c r="K51" s="95" t="s">
        <v>15</v>
      </c>
      <c r="L51" s="95">
        <v>1</v>
      </c>
      <c r="M51" s="89" t="s">
        <v>32</v>
      </c>
      <c r="N51" s="89" t="s">
        <v>27</v>
      </c>
      <c r="Q51" s="164" t="str">
        <f t="shared" si="2"/>
        <v/>
      </c>
      <c r="R51" s="90">
        <f t="shared" si="3"/>
        <v>0.3</v>
      </c>
      <c r="S51" s="90">
        <f t="shared" si="4"/>
        <v>0.3</v>
      </c>
      <c r="T51" s="90" t="str">
        <f t="shared" si="5"/>
        <v/>
      </c>
      <c r="U51" s="90" t="str">
        <f t="shared" si="6"/>
        <v/>
      </c>
      <c r="V51" s="165">
        <f t="shared" si="7"/>
        <v>0.3</v>
      </c>
      <c r="X51" s="140"/>
      <c r="Y51" s="140"/>
      <c r="AA51" s="140"/>
    </row>
    <row r="52" spans="2:27" x14ac:dyDescent="0.25">
      <c r="B52" s="162" t="s">
        <v>154</v>
      </c>
      <c r="C52" s="163" t="s">
        <v>155</v>
      </c>
      <c r="D52" s="105" t="s">
        <v>70</v>
      </c>
      <c r="E52" s="98">
        <f t="shared" si="1"/>
        <v>0.3</v>
      </c>
      <c r="F52" s="91" t="s">
        <v>243</v>
      </c>
      <c r="G52" s="95"/>
      <c r="H52" s="95"/>
      <c r="I52" s="95">
        <v>1</v>
      </c>
      <c r="J52" s="95"/>
      <c r="K52" s="95"/>
      <c r="L52" s="95">
        <v>1</v>
      </c>
      <c r="M52" s="89" t="s">
        <v>32</v>
      </c>
      <c r="N52" s="89" t="s">
        <v>27</v>
      </c>
      <c r="Q52" s="164" t="str">
        <f t="shared" si="2"/>
        <v/>
      </c>
      <c r="R52" s="90" t="str">
        <f t="shared" si="3"/>
        <v/>
      </c>
      <c r="S52" s="90">
        <f t="shared" si="4"/>
        <v>0.3</v>
      </c>
      <c r="T52" s="90" t="str">
        <f t="shared" si="5"/>
        <v/>
      </c>
      <c r="U52" s="90" t="str">
        <f t="shared" si="6"/>
        <v/>
      </c>
      <c r="V52" s="165">
        <f t="shared" si="7"/>
        <v>0.3</v>
      </c>
      <c r="X52" s="140"/>
      <c r="Y52" s="140"/>
      <c r="AA52" s="140"/>
    </row>
    <row r="53" spans="2:27" x14ac:dyDescent="0.25">
      <c r="B53" s="167" t="s">
        <v>156</v>
      </c>
      <c r="C53" s="168" t="s">
        <v>157</v>
      </c>
      <c r="D53" s="104" t="s">
        <v>70</v>
      </c>
      <c r="E53" s="90">
        <f t="shared" si="1"/>
        <v>0.3</v>
      </c>
      <c r="F53" s="91" t="s">
        <v>243</v>
      </c>
      <c r="G53" s="95"/>
      <c r="H53" s="95"/>
      <c r="I53" s="95">
        <v>1</v>
      </c>
      <c r="J53" s="95">
        <v>1</v>
      </c>
      <c r="K53" s="95">
        <v>1</v>
      </c>
      <c r="L53" s="95">
        <v>1</v>
      </c>
      <c r="M53" s="89" t="s">
        <v>32</v>
      </c>
      <c r="N53" s="89" t="s">
        <v>27</v>
      </c>
      <c r="Q53" s="164" t="str">
        <f t="shared" si="2"/>
        <v/>
      </c>
      <c r="R53" s="90" t="str">
        <f t="shared" si="3"/>
        <v/>
      </c>
      <c r="S53" s="90">
        <f t="shared" si="4"/>
        <v>0.3</v>
      </c>
      <c r="T53" s="90">
        <f t="shared" si="5"/>
        <v>0.3</v>
      </c>
      <c r="U53" s="90">
        <f t="shared" si="6"/>
        <v>0.3</v>
      </c>
      <c r="V53" s="165">
        <f t="shared" si="7"/>
        <v>0.3</v>
      </c>
      <c r="X53" s="140"/>
      <c r="Y53" s="140"/>
      <c r="AA53" s="140"/>
    </row>
    <row r="54" spans="2:27" x14ac:dyDescent="0.25">
      <c r="B54" s="162" t="s">
        <v>158</v>
      </c>
      <c r="C54" s="163" t="s">
        <v>159</v>
      </c>
      <c r="D54" s="105" t="s">
        <v>70</v>
      </c>
      <c r="E54" s="98">
        <f t="shared" si="1"/>
        <v>0.3</v>
      </c>
      <c r="F54" s="91" t="s">
        <v>243</v>
      </c>
      <c r="G54" s="95"/>
      <c r="H54" s="95"/>
      <c r="I54" s="95">
        <v>1</v>
      </c>
      <c r="J54" s="95">
        <v>1</v>
      </c>
      <c r="K54" s="95">
        <v>1</v>
      </c>
      <c r="L54" s="95">
        <v>1</v>
      </c>
      <c r="M54" s="89" t="s">
        <v>32</v>
      </c>
      <c r="N54" s="89" t="s">
        <v>27</v>
      </c>
      <c r="Q54" s="164" t="str">
        <f t="shared" si="2"/>
        <v/>
      </c>
      <c r="R54" s="90" t="str">
        <f t="shared" si="3"/>
        <v/>
      </c>
      <c r="S54" s="90">
        <f t="shared" si="4"/>
        <v>0.3</v>
      </c>
      <c r="T54" s="90">
        <f t="shared" si="5"/>
        <v>0.3</v>
      </c>
      <c r="U54" s="90">
        <f t="shared" si="6"/>
        <v>0.3</v>
      </c>
      <c r="V54" s="165">
        <f t="shared" si="7"/>
        <v>0.3</v>
      </c>
      <c r="X54" s="140"/>
      <c r="Y54" s="140"/>
      <c r="AA54" s="140"/>
    </row>
    <row r="55" spans="2:27" ht="25.5" x14ac:dyDescent="0.25">
      <c r="B55" s="167" t="s">
        <v>160</v>
      </c>
      <c r="C55" s="168" t="s">
        <v>161</v>
      </c>
      <c r="D55" s="104" t="s">
        <v>70</v>
      </c>
      <c r="E55" s="96">
        <f t="shared" si="1"/>
        <v>0.3</v>
      </c>
      <c r="F55" s="97" t="s">
        <v>243</v>
      </c>
      <c r="G55" s="87"/>
      <c r="H55" s="87"/>
      <c r="I55" s="87"/>
      <c r="J55" s="87">
        <v>1</v>
      </c>
      <c r="K55" s="87">
        <v>1</v>
      </c>
      <c r="L55" s="87"/>
      <c r="M55" s="88" t="s">
        <v>28</v>
      </c>
      <c r="N55" s="89" t="s">
        <v>30</v>
      </c>
      <c r="O55" s="151"/>
      <c r="P55" s="151"/>
      <c r="Q55" s="169" t="str">
        <f t="shared" si="2"/>
        <v/>
      </c>
      <c r="R55" s="96" t="str">
        <f t="shared" si="3"/>
        <v/>
      </c>
      <c r="S55" s="96" t="str">
        <f t="shared" si="4"/>
        <v/>
      </c>
      <c r="T55" s="96">
        <f t="shared" si="5"/>
        <v>0.3</v>
      </c>
      <c r="U55" s="96">
        <f t="shared" si="6"/>
        <v>0.3</v>
      </c>
      <c r="V55" s="170" t="str">
        <f t="shared" si="7"/>
        <v/>
      </c>
      <c r="X55" s="140"/>
      <c r="Y55" s="140"/>
      <c r="AA55" s="140"/>
    </row>
    <row r="56" spans="2:27" ht="25.5" x14ac:dyDescent="0.25">
      <c r="B56" s="162" t="s">
        <v>162</v>
      </c>
      <c r="C56" s="163" t="s">
        <v>163</v>
      </c>
      <c r="D56" s="105" t="s">
        <v>68</v>
      </c>
      <c r="E56" s="98">
        <v>0</v>
      </c>
      <c r="F56" s="91" t="s">
        <v>240</v>
      </c>
      <c r="G56" s="95">
        <v>1</v>
      </c>
      <c r="H56" s="95">
        <v>1</v>
      </c>
      <c r="I56" s="95" t="s">
        <v>15</v>
      </c>
      <c r="J56" s="95">
        <v>1</v>
      </c>
      <c r="K56" s="95"/>
      <c r="L56" s="95"/>
      <c r="M56" s="89" t="s">
        <v>42</v>
      </c>
      <c r="N56" s="89" t="s">
        <v>43</v>
      </c>
      <c r="Q56" s="164">
        <f t="shared" si="2"/>
        <v>0</v>
      </c>
      <c r="R56" s="90">
        <f t="shared" si="3"/>
        <v>0</v>
      </c>
      <c r="S56" s="90" t="str">
        <f t="shared" si="4"/>
        <v/>
      </c>
      <c r="T56" s="90">
        <f t="shared" si="5"/>
        <v>0</v>
      </c>
      <c r="U56" s="90" t="str">
        <f t="shared" si="6"/>
        <v/>
      </c>
      <c r="V56" s="165" t="str">
        <f t="shared" si="7"/>
        <v/>
      </c>
      <c r="X56" s="140"/>
      <c r="Y56" s="140"/>
      <c r="AA56" s="140"/>
    </row>
    <row r="57" spans="2:27" x14ac:dyDescent="0.25">
      <c r="B57" s="167" t="s">
        <v>164</v>
      </c>
      <c r="C57" s="168" t="s">
        <v>165</v>
      </c>
      <c r="D57" s="104" t="s">
        <v>70</v>
      </c>
      <c r="E57" s="90">
        <f t="shared" si="1"/>
        <v>0.3</v>
      </c>
      <c r="F57" s="91" t="s">
        <v>240</v>
      </c>
      <c r="G57" s="95">
        <v>1</v>
      </c>
      <c r="H57" s="95">
        <v>1</v>
      </c>
      <c r="I57" s="95"/>
      <c r="J57" s="95">
        <v>1</v>
      </c>
      <c r="K57" s="95"/>
      <c r="L57" s="95"/>
      <c r="M57" s="89" t="s">
        <v>42</v>
      </c>
      <c r="N57" s="89" t="s">
        <v>44</v>
      </c>
      <c r="Q57" s="164">
        <f t="shared" si="2"/>
        <v>0.3</v>
      </c>
      <c r="R57" s="90">
        <f t="shared" si="3"/>
        <v>0.3</v>
      </c>
      <c r="S57" s="90" t="str">
        <f t="shared" si="4"/>
        <v/>
      </c>
      <c r="T57" s="90">
        <f t="shared" si="5"/>
        <v>0.3</v>
      </c>
      <c r="U57" s="90" t="str">
        <f t="shared" si="6"/>
        <v/>
      </c>
      <c r="V57" s="165" t="str">
        <f t="shared" si="7"/>
        <v/>
      </c>
      <c r="X57" s="140"/>
      <c r="Y57" s="140"/>
      <c r="AA57" s="140"/>
    </row>
    <row r="58" spans="2:27" ht="25.5" x14ac:dyDescent="0.25">
      <c r="B58" s="162" t="s">
        <v>166</v>
      </c>
      <c r="C58" s="163" t="s">
        <v>167</v>
      </c>
      <c r="D58" s="105" t="s">
        <v>70</v>
      </c>
      <c r="E58" s="98">
        <f t="shared" si="1"/>
        <v>0.3</v>
      </c>
      <c r="F58" s="91" t="s">
        <v>240</v>
      </c>
      <c r="G58" s="95">
        <v>1</v>
      </c>
      <c r="H58" s="95">
        <v>1</v>
      </c>
      <c r="I58" s="95"/>
      <c r="J58" s="95">
        <v>1</v>
      </c>
      <c r="K58" s="95"/>
      <c r="L58" s="95"/>
      <c r="M58" s="89" t="s">
        <v>42</v>
      </c>
      <c r="N58" s="89" t="s">
        <v>44</v>
      </c>
      <c r="Q58" s="164">
        <f t="shared" si="2"/>
        <v>0.3</v>
      </c>
      <c r="R58" s="90">
        <f t="shared" si="3"/>
        <v>0.3</v>
      </c>
      <c r="S58" s="90" t="str">
        <f t="shared" si="4"/>
        <v/>
      </c>
      <c r="T58" s="90">
        <f t="shared" si="5"/>
        <v>0.3</v>
      </c>
      <c r="U58" s="90" t="str">
        <f t="shared" si="6"/>
        <v/>
      </c>
      <c r="V58" s="165" t="str">
        <f t="shared" si="7"/>
        <v/>
      </c>
      <c r="X58" s="140"/>
      <c r="Y58" s="140"/>
      <c r="AA58" s="140"/>
    </row>
    <row r="59" spans="2:27" x14ac:dyDescent="0.25">
      <c r="B59" s="167" t="s">
        <v>168</v>
      </c>
      <c r="C59" s="168" t="s">
        <v>169</v>
      </c>
      <c r="D59" s="104" t="s">
        <v>71</v>
      </c>
      <c r="E59" s="90">
        <f t="shared" si="1"/>
        <v>0.6</v>
      </c>
      <c r="F59" s="91" t="s">
        <v>240</v>
      </c>
      <c r="G59" s="95">
        <v>1</v>
      </c>
      <c r="H59" s="95"/>
      <c r="I59" s="95">
        <v>1</v>
      </c>
      <c r="J59" s="95"/>
      <c r="K59" s="95"/>
      <c r="L59" s="95">
        <v>1</v>
      </c>
      <c r="M59" s="89" t="s">
        <v>17</v>
      </c>
      <c r="N59" s="89" t="s">
        <v>31</v>
      </c>
      <c r="Q59" s="164">
        <f t="shared" si="2"/>
        <v>0.6</v>
      </c>
      <c r="R59" s="90" t="str">
        <f t="shared" si="3"/>
        <v/>
      </c>
      <c r="S59" s="90">
        <f t="shared" si="4"/>
        <v>0.6</v>
      </c>
      <c r="T59" s="90" t="str">
        <f t="shared" si="5"/>
        <v/>
      </c>
      <c r="U59" s="90" t="str">
        <f t="shared" si="6"/>
        <v/>
      </c>
      <c r="V59" s="165">
        <f t="shared" si="7"/>
        <v>0.6</v>
      </c>
      <c r="X59" s="140"/>
      <c r="Y59" s="140"/>
      <c r="AA59" s="140"/>
    </row>
    <row r="60" spans="2:27" x14ac:dyDescent="0.25">
      <c r="B60" s="162" t="s">
        <v>170</v>
      </c>
      <c r="C60" s="163" t="s">
        <v>171</v>
      </c>
      <c r="D60" s="105" t="s">
        <v>71</v>
      </c>
      <c r="E60" s="98">
        <f t="shared" si="1"/>
        <v>0.6</v>
      </c>
      <c r="F60" s="91" t="s">
        <v>240</v>
      </c>
      <c r="G60" s="95"/>
      <c r="H60" s="95">
        <v>1</v>
      </c>
      <c r="I60" s="95">
        <v>1</v>
      </c>
      <c r="J60" s="95">
        <v>1</v>
      </c>
      <c r="K60" s="95"/>
      <c r="L60" s="95">
        <v>1</v>
      </c>
      <c r="M60" s="89" t="s">
        <v>32</v>
      </c>
      <c r="N60" s="89" t="s">
        <v>33</v>
      </c>
      <c r="Q60" s="164" t="str">
        <f t="shared" si="2"/>
        <v/>
      </c>
      <c r="R60" s="90">
        <f t="shared" si="3"/>
        <v>0.6</v>
      </c>
      <c r="S60" s="90">
        <f t="shared" si="4"/>
        <v>0.6</v>
      </c>
      <c r="T60" s="90">
        <f t="shared" si="5"/>
        <v>0.6</v>
      </c>
      <c r="U60" s="90" t="str">
        <f t="shared" si="6"/>
        <v/>
      </c>
      <c r="V60" s="165">
        <f t="shared" si="7"/>
        <v>0.6</v>
      </c>
      <c r="X60" s="140"/>
      <c r="Y60" s="140"/>
      <c r="AA60" s="140"/>
    </row>
    <row r="61" spans="2:27" x14ac:dyDescent="0.25">
      <c r="B61" s="167" t="s">
        <v>172</v>
      </c>
      <c r="C61" s="168" t="s">
        <v>173</v>
      </c>
      <c r="D61" s="104" t="s">
        <v>71</v>
      </c>
      <c r="E61" s="90">
        <f t="shared" si="1"/>
        <v>0.6</v>
      </c>
      <c r="F61" s="91" t="s">
        <v>240</v>
      </c>
      <c r="G61" s="95"/>
      <c r="H61" s="95"/>
      <c r="I61" s="95" t="s">
        <v>15</v>
      </c>
      <c r="J61" s="95">
        <v>1</v>
      </c>
      <c r="K61" s="95"/>
      <c r="L61" s="95"/>
      <c r="M61" s="89" t="s">
        <v>58</v>
      </c>
      <c r="N61" s="89" t="s">
        <v>45</v>
      </c>
      <c r="Q61" s="164" t="str">
        <f t="shared" si="2"/>
        <v/>
      </c>
      <c r="R61" s="90" t="str">
        <f t="shared" si="3"/>
        <v/>
      </c>
      <c r="S61" s="90" t="str">
        <f t="shared" si="4"/>
        <v/>
      </c>
      <c r="T61" s="90">
        <f t="shared" si="5"/>
        <v>0.6</v>
      </c>
      <c r="U61" s="90" t="str">
        <f t="shared" si="6"/>
        <v/>
      </c>
      <c r="V61" s="165" t="str">
        <f t="shared" si="7"/>
        <v/>
      </c>
      <c r="X61" s="140"/>
      <c r="Y61" s="140"/>
      <c r="AA61" s="140"/>
    </row>
    <row r="62" spans="2:27" x14ac:dyDescent="0.25">
      <c r="B62" s="162" t="s">
        <v>174</v>
      </c>
      <c r="C62" s="163" t="s">
        <v>175</v>
      </c>
      <c r="D62" s="105" t="s">
        <v>70</v>
      </c>
      <c r="E62" s="98">
        <f t="shared" si="1"/>
        <v>0.3</v>
      </c>
      <c r="F62" s="91" t="s">
        <v>240</v>
      </c>
      <c r="G62" s="95">
        <v>1</v>
      </c>
      <c r="H62" s="95">
        <v>1</v>
      </c>
      <c r="I62" s="95"/>
      <c r="J62" s="95">
        <v>1</v>
      </c>
      <c r="K62" s="95"/>
      <c r="L62" s="95"/>
      <c r="M62" s="89" t="s">
        <v>58</v>
      </c>
      <c r="N62" s="89" t="s">
        <v>46</v>
      </c>
      <c r="Q62" s="164">
        <f t="shared" si="2"/>
        <v>0.3</v>
      </c>
      <c r="R62" s="90">
        <f t="shared" si="3"/>
        <v>0.3</v>
      </c>
      <c r="S62" s="90" t="str">
        <f t="shared" si="4"/>
        <v/>
      </c>
      <c r="T62" s="90">
        <f t="shared" si="5"/>
        <v>0.3</v>
      </c>
      <c r="U62" s="90" t="str">
        <f t="shared" si="6"/>
        <v/>
      </c>
      <c r="V62" s="165" t="str">
        <f t="shared" si="7"/>
        <v/>
      </c>
      <c r="X62" s="140"/>
      <c r="Y62" s="140"/>
      <c r="AA62" s="140"/>
    </row>
    <row r="63" spans="2:27" x14ac:dyDescent="0.25">
      <c r="B63" s="167" t="s">
        <v>176</v>
      </c>
      <c r="C63" s="168" t="s">
        <v>177</v>
      </c>
      <c r="D63" s="104" t="s">
        <v>71</v>
      </c>
      <c r="E63" s="90">
        <f t="shared" si="1"/>
        <v>0.6</v>
      </c>
      <c r="F63" s="91" t="s">
        <v>240</v>
      </c>
      <c r="G63" s="95">
        <v>1</v>
      </c>
      <c r="H63" s="95"/>
      <c r="I63" s="95" t="s">
        <v>15</v>
      </c>
      <c r="J63" s="95"/>
      <c r="K63" s="95"/>
      <c r="L63" s="95"/>
      <c r="M63" s="89" t="s">
        <v>58</v>
      </c>
      <c r="N63" s="89" t="s">
        <v>45</v>
      </c>
      <c r="Q63" s="164">
        <f t="shared" si="2"/>
        <v>0.6</v>
      </c>
      <c r="R63" s="90" t="str">
        <f t="shared" si="3"/>
        <v/>
      </c>
      <c r="S63" s="90" t="str">
        <f t="shared" si="4"/>
        <v/>
      </c>
      <c r="T63" s="90" t="str">
        <f t="shared" si="5"/>
        <v/>
      </c>
      <c r="U63" s="90" t="str">
        <f t="shared" si="6"/>
        <v/>
      </c>
      <c r="V63" s="165" t="str">
        <f t="shared" si="7"/>
        <v/>
      </c>
      <c r="X63" s="140"/>
      <c r="Y63" s="140"/>
      <c r="AA63" s="140"/>
    </row>
    <row r="64" spans="2:27" x14ac:dyDescent="0.25">
      <c r="B64" s="162" t="s">
        <v>178</v>
      </c>
      <c r="C64" s="163" t="s">
        <v>179</v>
      </c>
      <c r="D64" s="105" t="s">
        <v>71</v>
      </c>
      <c r="E64" s="98">
        <f t="shared" si="1"/>
        <v>0.6</v>
      </c>
      <c r="F64" s="91" t="s">
        <v>240</v>
      </c>
      <c r="G64" s="95"/>
      <c r="H64" s="95"/>
      <c r="I64" s="95"/>
      <c r="J64" s="95"/>
      <c r="K64" s="95">
        <v>1</v>
      </c>
      <c r="L64" s="95"/>
      <c r="M64" s="89" t="s">
        <v>47</v>
      </c>
      <c r="N64" s="89" t="s">
        <v>48</v>
      </c>
      <c r="Q64" s="164" t="str">
        <f t="shared" si="2"/>
        <v/>
      </c>
      <c r="R64" s="90" t="str">
        <f t="shared" si="3"/>
        <v/>
      </c>
      <c r="S64" s="90" t="str">
        <f t="shared" si="4"/>
        <v/>
      </c>
      <c r="T64" s="90" t="str">
        <f t="shared" si="5"/>
        <v/>
      </c>
      <c r="U64" s="90">
        <f t="shared" si="6"/>
        <v>0.6</v>
      </c>
      <c r="V64" s="165" t="str">
        <f t="shared" si="7"/>
        <v/>
      </c>
      <c r="X64" s="140"/>
      <c r="Y64" s="140"/>
      <c r="AA64" s="140"/>
    </row>
    <row r="65" spans="2:27" x14ac:dyDescent="0.25">
      <c r="B65" s="167" t="s">
        <v>180</v>
      </c>
      <c r="C65" s="168" t="s">
        <v>181</v>
      </c>
      <c r="D65" s="104" t="s">
        <v>231</v>
      </c>
      <c r="E65" s="90">
        <f t="shared" si="1"/>
        <v>1</v>
      </c>
      <c r="F65" s="91" t="s">
        <v>240</v>
      </c>
      <c r="G65" s="95">
        <v>1</v>
      </c>
      <c r="H65" s="95"/>
      <c r="I65" s="95"/>
      <c r="J65" s="95"/>
      <c r="K65" s="95"/>
      <c r="L65" s="95"/>
      <c r="M65" s="89" t="s">
        <v>47</v>
      </c>
      <c r="N65" s="89" t="s">
        <v>48</v>
      </c>
      <c r="Q65" s="164">
        <f t="shared" si="2"/>
        <v>1</v>
      </c>
      <c r="R65" s="90" t="str">
        <f t="shared" si="3"/>
        <v/>
      </c>
      <c r="S65" s="90" t="str">
        <f t="shared" si="4"/>
        <v/>
      </c>
      <c r="T65" s="90" t="str">
        <f t="shared" si="5"/>
        <v/>
      </c>
      <c r="U65" s="90" t="str">
        <f t="shared" si="6"/>
        <v/>
      </c>
      <c r="V65" s="165" t="str">
        <f t="shared" si="7"/>
        <v/>
      </c>
      <c r="X65" s="140"/>
      <c r="Y65" s="140"/>
      <c r="AA65" s="140"/>
    </row>
    <row r="66" spans="2:27" x14ac:dyDescent="0.25">
      <c r="B66" s="162" t="s">
        <v>182</v>
      </c>
      <c r="C66" s="163" t="s">
        <v>183</v>
      </c>
      <c r="D66" s="105" t="s">
        <v>231</v>
      </c>
      <c r="E66" s="98">
        <f t="shared" si="1"/>
        <v>1</v>
      </c>
      <c r="F66" s="91" t="s">
        <v>240</v>
      </c>
      <c r="G66" s="95">
        <v>1</v>
      </c>
      <c r="H66" s="95"/>
      <c r="I66" s="95"/>
      <c r="J66" s="95" t="s">
        <v>15</v>
      </c>
      <c r="K66" s="95"/>
      <c r="L66" s="95"/>
      <c r="M66" s="89" t="s">
        <v>47</v>
      </c>
      <c r="N66" s="89" t="s">
        <v>48</v>
      </c>
      <c r="Q66" s="164">
        <f t="shared" si="2"/>
        <v>1</v>
      </c>
      <c r="R66" s="90" t="str">
        <f t="shared" si="3"/>
        <v/>
      </c>
      <c r="S66" s="90" t="str">
        <f t="shared" si="4"/>
        <v/>
      </c>
      <c r="T66" s="90" t="str">
        <f t="shared" si="5"/>
        <v/>
      </c>
      <c r="U66" s="90" t="str">
        <f t="shared" si="6"/>
        <v/>
      </c>
      <c r="V66" s="165" t="str">
        <f t="shared" si="7"/>
        <v/>
      </c>
      <c r="X66" s="140"/>
      <c r="Y66" s="140"/>
      <c r="AA66" s="140"/>
    </row>
    <row r="67" spans="2:27" x14ac:dyDescent="0.25">
      <c r="B67" s="167" t="s">
        <v>184</v>
      </c>
      <c r="C67" s="168" t="s">
        <v>185</v>
      </c>
      <c r="D67" s="104" t="s">
        <v>231</v>
      </c>
      <c r="E67" s="90">
        <f t="shared" si="1"/>
        <v>1</v>
      </c>
      <c r="F67" s="91" t="s">
        <v>240</v>
      </c>
      <c r="G67" s="95">
        <v>1</v>
      </c>
      <c r="H67" s="95"/>
      <c r="I67" s="95" t="s">
        <v>15</v>
      </c>
      <c r="J67" s="95"/>
      <c r="K67" s="95"/>
      <c r="L67" s="95" t="s">
        <v>15</v>
      </c>
      <c r="M67" s="89" t="s">
        <v>47</v>
      </c>
      <c r="N67" s="89" t="s">
        <v>48</v>
      </c>
      <c r="Q67" s="164">
        <f t="shared" si="2"/>
        <v>1</v>
      </c>
      <c r="R67" s="90" t="str">
        <f t="shared" si="3"/>
        <v/>
      </c>
      <c r="S67" s="90" t="str">
        <f t="shared" si="4"/>
        <v/>
      </c>
      <c r="T67" s="90" t="str">
        <f t="shared" si="5"/>
        <v/>
      </c>
      <c r="U67" s="90" t="str">
        <f t="shared" si="6"/>
        <v/>
      </c>
      <c r="V67" s="165" t="str">
        <f t="shared" si="7"/>
        <v/>
      </c>
      <c r="X67" s="140"/>
      <c r="Y67" s="140"/>
      <c r="AA67" s="140"/>
    </row>
    <row r="68" spans="2:27" x14ac:dyDescent="0.25">
      <c r="B68" s="162" t="s">
        <v>186</v>
      </c>
      <c r="C68" s="163" t="s">
        <v>187</v>
      </c>
      <c r="D68" s="105" t="s">
        <v>231</v>
      </c>
      <c r="E68" s="98">
        <f t="shared" si="1"/>
        <v>1</v>
      </c>
      <c r="F68" s="91" t="s">
        <v>240</v>
      </c>
      <c r="G68" s="95">
        <v>1</v>
      </c>
      <c r="H68" s="95" t="s">
        <v>15</v>
      </c>
      <c r="I68" s="95"/>
      <c r="J68" s="95"/>
      <c r="K68" s="95"/>
      <c r="L68" s="95"/>
      <c r="M68" s="89" t="s">
        <v>42</v>
      </c>
      <c r="N68" s="89" t="s">
        <v>44</v>
      </c>
      <c r="Q68" s="164">
        <f t="shared" si="2"/>
        <v>1</v>
      </c>
      <c r="R68" s="90" t="str">
        <f t="shared" si="3"/>
        <v/>
      </c>
      <c r="S68" s="90" t="str">
        <f t="shared" si="4"/>
        <v/>
      </c>
      <c r="T68" s="90" t="str">
        <f t="shared" si="5"/>
        <v/>
      </c>
      <c r="U68" s="90" t="str">
        <f t="shared" si="6"/>
        <v/>
      </c>
      <c r="V68" s="165" t="str">
        <f t="shared" si="7"/>
        <v/>
      </c>
      <c r="X68" s="140"/>
      <c r="Y68" s="140"/>
      <c r="AA68" s="140"/>
    </row>
    <row r="69" spans="2:27" x14ac:dyDescent="0.25">
      <c r="B69" s="167" t="s">
        <v>188</v>
      </c>
      <c r="C69" s="168" t="s">
        <v>189</v>
      </c>
      <c r="D69" s="104" t="s">
        <v>231</v>
      </c>
      <c r="E69" s="90">
        <f t="shared" si="1"/>
        <v>1</v>
      </c>
      <c r="F69" s="91" t="s">
        <v>240</v>
      </c>
      <c r="G69" s="95">
        <v>1</v>
      </c>
      <c r="H69" s="95">
        <v>1</v>
      </c>
      <c r="I69" s="95" t="s">
        <v>15</v>
      </c>
      <c r="J69" s="95">
        <v>1</v>
      </c>
      <c r="K69" s="95" t="s">
        <v>15</v>
      </c>
      <c r="L69" s="95">
        <v>1</v>
      </c>
      <c r="M69" s="89" t="s">
        <v>42</v>
      </c>
      <c r="N69" s="89" t="s">
        <v>44</v>
      </c>
      <c r="Q69" s="164">
        <f t="shared" si="2"/>
        <v>1</v>
      </c>
      <c r="R69" s="90">
        <f t="shared" si="3"/>
        <v>1</v>
      </c>
      <c r="S69" s="90" t="str">
        <f t="shared" si="4"/>
        <v/>
      </c>
      <c r="T69" s="90">
        <f t="shared" si="5"/>
        <v>1</v>
      </c>
      <c r="U69" s="90" t="str">
        <f t="shared" si="6"/>
        <v/>
      </c>
      <c r="V69" s="165">
        <f t="shared" si="7"/>
        <v>1</v>
      </c>
      <c r="X69" s="140"/>
      <c r="Y69" s="140"/>
      <c r="AA69" s="140"/>
    </row>
    <row r="70" spans="2:27" x14ac:dyDescent="0.25">
      <c r="B70" s="162" t="s">
        <v>190</v>
      </c>
      <c r="C70" s="163" t="s">
        <v>191</v>
      </c>
      <c r="D70" s="105" t="s">
        <v>71</v>
      </c>
      <c r="E70" s="98">
        <f t="shared" si="1"/>
        <v>0.6</v>
      </c>
      <c r="F70" s="91" t="s">
        <v>240</v>
      </c>
      <c r="G70" s="95"/>
      <c r="H70" s="95"/>
      <c r="I70" s="95">
        <v>1</v>
      </c>
      <c r="J70" s="95"/>
      <c r="K70" s="95"/>
      <c r="L70" s="95"/>
      <c r="M70" s="89" t="s">
        <v>32</v>
      </c>
      <c r="N70" s="89" t="s">
        <v>27</v>
      </c>
      <c r="Q70" s="164" t="str">
        <f t="shared" si="2"/>
        <v/>
      </c>
      <c r="R70" s="90" t="str">
        <f t="shared" si="3"/>
        <v/>
      </c>
      <c r="S70" s="90">
        <f t="shared" si="4"/>
        <v>0.6</v>
      </c>
      <c r="T70" s="90" t="str">
        <f t="shared" si="5"/>
        <v/>
      </c>
      <c r="U70" s="90" t="str">
        <f t="shared" si="6"/>
        <v/>
      </c>
      <c r="V70" s="165" t="str">
        <f t="shared" si="7"/>
        <v/>
      </c>
      <c r="X70" s="140"/>
      <c r="Y70" s="140"/>
      <c r="AA70" s="140"/>
    </row>
    <row r="71" spans="2:27" x14ac:dyDescent="0.25">
      <c r="B71" s="167" t="s">
        <v>192</v>
      </c>
      <c r="C71" s="168" t="s">
        <v>193</v>
      </c>
      <c r="D71" s="104" t="s">
        <v>71</v>
      </c>
      <c r="E71" s="90">
        <f t="shared" si="1"/>
        <v>0.6</v>
      </c>
      <c r="F71" s="91" t="s">
        <v>240</v>
      </c>
      <c r="G71" s="95"/>
      <c r="H71" s="95"/>
      <c r="I71" s="95"/>
      <c r="J71" s="95"/>
      <c r="K71" s="95">
        <v>1</v>
      </c>
      <c r="L71" s="95"/>
      <c r="M71" s="89" t="s">
        <v>28</v>
      </c>
      <c r="N71" s="89" t="s">
        <v>29</v>
      </c>
      <c r="Q71" s="164" t="str">
        <f t="shared" si="2"/>
        <v/>
      </c>
      <c r="R71" s="90" t="str">
        <f t="shared" si="3"/>
        <v/>
      </c>
      <c r="S71" s="90" t="str">
        <f t="shared" si="4"/>
        <v/>
      </c>
      <c r="T71" s="90" t="str">
        <f t="shared" si="5"/>
        <v/>
      </c>
      <c r="U71" s="90">
        <f t="shared" si="6"/>
        <v>0.6</v>
      </c>
      <c r="V71" s="165" t="str">
        <f t="shared" si="7"/>
        <v/>
      </c>
      <c r="X71" s="140"/>
      <c r="Y71" s="140"/>
      <c r="AA71" s="140"/>
    </row>
    <row r="72" spans="2:27" x14ac:dyDescent="0.25">
      <c r="B72" s="162" t="s">
        <v>194</v>
      </c>
      <c r="C72" s="163" t="s">
        <v>195</v>
      </c>
      <c r="D72" s="105" t="s">
        <v>71</v>
      </c>
      <c r="E72" s="98">
        <f t="shared" si="1"/>
        <v>0.6</v>
      </c>
      <c r="F72" s="91" t="s">
        <v>240</v>
      </c>
      <c r="G72" s="95"/>
      <c r="H72" s="95"/>
      <c r="I72" s="95"/>
      <c r="J72" s="95">
        <v>1</v>
      </c>
      <c r="K72" s="95"/>
      <c r="L72" s="95"/>
      <c r="M72" s="89" t="s">
        <v>58</v>
      </c>
      <c r="N72" s="89" t="s">
        <v>45</v>
      </c>
      <c r="Q72" s="164" t="str">
        <f t="shared" si="2"/>
        <v/>
      </c>
      <c r="R72" s="90" t="str">
        <f t="shared" si="3"/>
        <v/>
      </c>
      <c r="S72" s="90" t="str">
        <f t="shared" si="4"/>
        <v/>
      </c>
      <c r="T72" s="90">
        <f t="shared" si="5"/>
        <v>0.6</v>
      </c>
      <c r="U72" s="90" t="str">
        <f t="shared" si="6"/>
        <v/>
      </c>
      <c r="V72" s="165" t="str">
        <f t="shared" si="7"/>
        <v/>
      </c>
      <c r="X72" s="140"/>
      <c r="Y72" s="140"/>
      <c r="AA72" s="140"/>
    </row>
    <row r="73" spans="2:27" x14ac:dyDescent="0.25">
      <c r="B73" s="167" t="s">
        <v>196</v>
      </c>
      <c r="C73" s="168" t="s">
        <v>197</v>
      </c>
      <c r="D73" s="104" t="s">
        <v>71</v>
      </c>
      <c r="E73" s="90">
        <f t="shared" si="1"/>
        <v>0.6</v>
      </c>
      <c r="F73" s="91" t="s">
        <v>240</v>
      </c>
      <c r="G73" s="95"/>
      <c r="H73" s="95"/>
      <c r="I73" s="95"/>
      <c r="J73" s="95"/>
      <c r="K73" s="95">
        <v>1</v>
      </c>
      <c r="L73" s="95"/>
      <c r="M73" s="89" t="s">
        <v>28</v>
      </c>
      <c r="N73" s="89" t="s">
        <v>30</v>
      </c>
      <c r="Q73" s="164" t="str">
        <f t="shared" si="2"/>
        <v/>
      </c>
      <c r="R73" s="90" t="str">
        <f t="shared" si="3"/>
        <v/>
      </c>
      <c r="S73" s="90" t="str">
        <f t="shared" si="4"/>
        <v/>
      </c>
      <c r="T73" s="90" t="str">
        <f t="shared" si="5"/>
        <v/>
      </c>
      <c r="U73" s="90">
        <f t="shared" si="6"/>
        <v>0.6</v>
      </c>
      <c r="V73" s="165" t="str">
        <f t="shared" si="7"/>
        <v/>
      </c>
      <c r="X73" s="140"/>
      <c r="Y73" s="140"/>
      <c r="AA73" s="140"/>
    </row>
    <row r="74" spans="2:27" ht="25.5" x14ac:dyDescent="0.25">
      <c r="B74" s="162" t="s">
        <v>198</v>
      </c>
      <c r="C74" s="163" t="s">
        <v>199</v>
      </c>
      <c r="D74" s="105" t="s">
        <v>68</v>
      </c>
      <c r="E74" s="99">
        <v>0</v>
      </c>
      <c r="F74" s="97" t="s">
        <v>240</v>
      </c>
      <c r="G74" s="87"/>
      <c r="H74" s="87"/>
      <c r="I74" s="87"/>
      <c r="J74" s="87"/>
      <c r="K74" s="87">
        <v>1</v>
      </c>
      <c r="L74" s="87"/>
      <c r="M74" s="88" t="s">
        <v>28</v>
      </c>
      <c r="N74" s="89" t="s">
        <v>30</v>
      </c>
      <c r="O74" s="151"/>
      <c r="P74" s="151"/>
      <c r="Q74" s="169" t="str">
        <f t="shared" si="2"/>
        <v/>
      </c>
      <c r="R74" s="96" t="str">
        <f t="shared" si="3"/>
        <v/>
      </c>
      <c r="S74" s="96" t="str">
        <f t="shared" si="4"/>
        <v/>
      </c>
      <c r="T74" s="96" t="str">
        <f t="shared" si="5"/>
        <v/>
      </c>
      <c r="U74" s="96">
        <f t="shared" si="6"/>
        <v>0</v>
      </c>
      <c r="V74" s="170" t="str">
        <f t="shared" si="7"/>
        <v/>
      </c>
      <c r="X74" s="140"/>
      <c r="Y74" s="140"/>
      <c r="AA74" s="140"/>
    </row>
    <row r="75" spans="2:27" x14ac:dyDescent="0.25">
      <c r="B75" s="167" t="s">
        <v>200</v>
      </c>
      <c r="C75" s="168" t="s">
        <v>201</v>
      </c>
      <c r="D75" s="104" t="s">
        <v>231</v>
      </c>
      <c r="E75" s="92">
        <f t="shared" si="1"/>
        <v>1</v>
      </c>
      <c r="F75" s="91" t="s">
        <v>241</v>
      </c>
      <c r="G75" s="100"/>
      <c r="H75" s="100"/>
      <c r="I75" s="100"/>
      <c r="J75" s="100"/>
      <c r="K75" s="87">
        <v>1</v>
      </c>
      <c r="L75" s="100"/>
      <c r="M75" s="89" t="s">
        <v>28</v>
      </c>
      <c r="N75" s="89" t="s">
        <v>56</v>
      </c>
      <c r="Q75" s="164" t="str">
        <f t="shared" si="2"/>
        <v/>
      </c>
      <c r="R75" s="90" t="str">
        <f t="shared" si="3"/>
        <v/>
      </c>
      <c r="S75" s="90" t="str">
        <f t="shared" si="4"/>
        <v/>
      </c>
      <c r="T75" s="90" t="str">
        <f t="shared" si="5"/>
        <v/>
      </c>
      <c r="U75" s="90">
        <f t="shared" si="6"/>
        <v>1</v>
      </c>
      <c r="V75" s="165" t="str">
        <f t="shared" si="7"/>
        <v/>
      </c>
      <c r="X75" s="140"/>
      <c r="Y75" s="140"/>
      <c r="AA75" s="140"/>
    </row>
    <row r="76" spans="2:27" x14ac:dyDescent="0.25">
      <c r="B76" s="162" t="s">
        <v>202</v>
      </c>
      <c r="C76" s="163" t="s">
        <v>203</v>
      </c>
      <c r="D76" s="105" t="s">
        <v>231</v>
      </c>
      <c r="E76" s="90">
        <f t="shared" si="1"/>
        <v>1</v>
      </c>
      <c r="F76" s="91" t="s">
        <v>241</v>
      </c>
      <c r="G76" s="87">
        <v>1</v>
      </c>
      <c r="H76" s="87"/>
      <c r="I76" s="87"/>
      <c r="J76" s="87"/>
      <c r="K76" s="87">
        <v>1</v>
      </c>
      <c r="L76" s="87"/>
      <c r="M76" s="89" t="s">
        <v>50</v>
      </c>
      <c r="N76" s="93" t="s">
        <v>51</v>
      </c>
      <c r="Q76" s="164">
        <f t="shared" si="2"/>
        <v>1</v>
      </c>
      <c r="R76" s="90" t="str">
        <f t="shared" si="3"/>
        <v/>
      </c>
      <c r="S76" s="90" t="str">
        <f t="shared" si="4"/>
        <v/>
      </c>
      <c r="T76" s="90" t="str">
        <f t="shared" si="5"/>
        <v/>
      </c>
      <c r="U76" s="90">
        <f t="shared" si="6"/>
        <v>1</v>
      </c>
      <c r="V76" s="165" t="str">
        <f t="shared" si="7"/>
        <v/>
      </c>
      <c r="X76" s="140"/>
      <c r="Y76" s="140"/>
      <c r="AA76" s="140"/>
    </row>
    <row r="77" spans="2:27" x14ac:dyDescent="0.25">
      <c r="B77" s="167" t="s">
        <v>204</v>
      </c>
      <c r="C77" s="168" t="s">
        <v>205</v>
      </c>
      <c r="D77" s="104" t="s">
        <v>231</v>
      </c>
      <c r="E77" s="92">
        <f t="shared" ref="E77:E86" si="8">VLOOKUP($D77,$X$12:$Y$16,2)</f>
        <v>1</v>
      </c>
      <c r="F77" s="91" t="s">
        <v>241</v>
      </c>
      <c r="G77" s="87">
        <v>1</v>
      </c>
      <c r="H77" s="87"/>
      <c r="I77" s="87"/>
      <c r="J77" s="87">
        <v>1</v>
      </c>
      <c r="K77" s="87">
        <v>1</v>
      </c>
      <c r="L77" s="87"/>
      <c r="M77" s="89" t="s">
        <v>42</v>
      </c>
      <c r="N77" s="93" t="s">
        <v>43</v>
      </c>
      <c r="Q77" s="164">
        <f t="shared" ref="Q77:Q87" si="9">IF(ISNUMBER(G77),G77*$E77,"")</f>
        <v>1</v>
      </c>
      <c r="R77" s="90" t="str">
        <f t="shared" ref="R77:R87" si="10">IF(ISNUMBER(H77),H77*$E77,"")</f>
        <v/>
      </c>
      <c r="S77" s="90" t="str">
        <f t="shared" ref="S77:S87" si="11">IF(ISNUMBER(I77),I77*$E77,"")</f>
        <v/>
      </c>
      <c r="T77" s="90">
        <f t="shared" ref="T77:T87" si="12">IF(ISNUMBER(J77),J77*$E77,"")</f>
        <v>1</v>
      </c>
      <c r="U77" s="90">
        <f t="shared" ref="U77:U87" si="13">IF(ISNUMBER(K77),K77*$E77,"")</f>
        <v>1</v>
      </c>
      <c r="V77" s="165" t="str">
        <f t="shared" ref="V77:V87" si="14">IF(ISNUMBER(L77),L77*$E77,"")</f>
        <v/>
      </c>
      <c r="X77" s="140"/>
      <c r="Y77" s="140"/>
      <c r="AA77" s="140"/>
    </row>
    <row r="78" spans="2:27" x14ac:dyDescent="0.25">
      <c r="B78" s="162" t="s">
        <v>206</v>
      </c>
      <c r="C78" s="163" t="s">
        <v>207</v>
      </c>
      <c r="D78" s="105" t="s">
        <v>231</v>
      </c>
      <c r="E78" s="90">
        <f t="shared" si="8"/>
        <v>1</v>
      </c>
      <c r="F78" s="91" t="s">
        <v>241</v>
      </c>
      <c r="G78" s="87">
        <v>1</v>
      </c>
      <c r="H78" s="87"/>
      <c r="I78" s="87"/>
      <c r="J78" s="87"/>
      <c r="K78" s="87"/>
      <c r="L78" s="87"/>
      <c r="M78" s="89" t="s">
        <v>42</v>
      </c>
      <c r="N78" s="93" t="s">
        <v>43</v>
      </c>
      <c r="Q78" s="164">
        <f t="shared" si="9"/>
        <v>1</v>
      </c>
      <c r="R78" s="90" t="str">
        <f t="shared" si="10"/>
        <v/>
      </c>
      <c r="S78" s="90" t="str">
        <f t="shared" si="11"/>
        <v/>
      </c>
      <c r="T78" s="90" t="str">
        <f t="shared" si="12"/>
        <v/>
      </c>
      <c r="U78" s="90" t="str">
        <f t="shared" si="13"/>
        <v/>
      </c>
      <c r="V78" s="165" t="str">
        <f t="shared" si="14"/>
        <v/>
      </c>
      <c r="X78" s="140"/>
      <c r="Y78" s="140"/>
      <c r="AA78" s="140"/>
    </row>
    <row r="79" spans="2:27" x14ac:dyDescent="0.25">
      <c r="B79" s="167" t="s">
        <v>208</v>
      </c>
      <c r="C79" s="168" t="s">
        <v>209</v>
      </c>
      <c r="D79" s="104" t="s">
        <v>231</v>
      </c>
      <c r="E79" s="92">
        <f t="shared" si="8"/>
        <v>1</v>
      </c>
      <c r="F79" s="91" t="s">
        <v>241</v>
      </c>
      <c r="G79" s="87"/>
      <c r="H79" s="87"/>
      <c r="I79" s="87"/>
      <c r="J79" s="87">
        <v>1</v>
      </c>
      <c r="K79" s="87">
        <v>1</v>
      </c>
      <c r="L79" s="87"/>
      <c r="M79" s="89" t="s">
        <v>47</v>
      </c>
      <c r="N79" s="89" t="s">
        <v>53</v>
      </c>
      <c r="Q79" s="164" t="str">
        <f t="shared" si="9"/>
        <v/>
      </c>
      <c r="R79" s="90" t="str">
        <f t="shared" si="10"/>
        <v/>
      </c>
      <c r="S79" s="90" t="str">
        <f t="shared" si="11"/>
        <v/>
      </c>
      <c r="T79" s="90">
        <f t="shared" si="12"/>
        <v>1</v>
      </c>
      <c r="U79" s="90">
        <f t="shared" si="13"/>
        <v>1</v>
      </c>
      <c r="V79" s="165" t="str">
        <f t="shared" si="14"/>
        <v/>
      </c>
      <c r="X79" s="140"/>
      <c r="Y79" s="140"/>
      <c r="AA79" s="140"/>
    </row>
    <row r="80" spans="2:27" x14ac:dyDescent="0.25">
      <c r="B80" s="162" t="s">
        <v>210</v>
      </c>
      <c r="C80" s="163" t="s">
        <v>211</v>
      </c>
      <c r="D80" s="105" t="s">
        <v>69</v>
      </c>
      <c r="E80" s="90">
        <f t="shared" si="8"/>
        <v>0.1</v>
      </c>
      <c r="F80" s="91" t="s">
        <v>241</v>
      </c>
      <c r="G80" s="87">
        <v>1</v>
      </c>
      <c r="H80" s="87">
        <v>1</v>
      </c>
      <c r="I80" s="87"/>
      <c r="J80" s="87">
        <v>1</v>
      </c>
      <c r="K80" s="87">
        <v>1</v>
      </c>
      <c r="L80" s="87">
        <v>1</v>
      </c>
      <c r="M80" s="89" t="s">
        <v>47</v>
      </c>
      <c r="N80" s="93" t="s">
        <v>53</v>
      </c>
      <c r="Q80" s="164">
        <f t="shared" si="9"/>
        <v>0.1</v>
      </c>
      <c r="R80" s="90">
        <f t="shared" si="10"/>
        <v>0.1</v>
      </c>
      <c r="S80" s="90" t="str">
        <f t="shared" si="11"/>
        <v/>
      </c>
      <c r="T80" s="90">
        <f t="shared" si="12"/>
        <v>0.1</v>
      </c>
      <c r="U80" s="90">
        <f t="shared" si="13"/>
        <v>0.1</v>
      </c>
      <c r="V80" s="165">
        <f t="shared" si="14"/>
        <v>0.1</v>
      </c>
      <c r="X80" s="140"/>
      <c r="Y80" s="140"/>
      <c r="AA80" s="140"/>
    </row>
    <row r="81" spans="2:27" x14ac:dyDescent="0.25">
      <c r="B81" s="167" t="s">
        <v>212</v>
      </c>
      <c r="C81" s="168" t="s">
        <v>213</v>
      </c>
      <c r="D81" s="104" t="s">
        <v>71</v>
      </c>
      <c r="E81" s="92">
        <f t="shared" si="8"/>
        <v>0.6</v>
      </c>
      <c r="F81" s="91" t="s">
        <v>241</v>
      </c>
      <c r="G81" s="87"/>
      <c r="H81" s="87"/>
      <c r="I81" s="87"/>
      <c r="J81" s="87">
        <v>1</v>
      </c>
      <c r="K81" s="87"/>
      <c r="L81" s="87"/>
      <c r="M81" s="89" t="s">
        <v>50</v>
      </c>
      <c r="N81" s="93" t="s">
        <v>55</v>
      </c>
      <c r="Q81" s="164" t="str">
        <f t="shared" si="9"/>
        <v/>
      </c>
      <c r="R81" s="90" t="str">
        <f t="shared" si="10"/>
        <v/>
      </c>
      <c r="S81" s="90" t="str">
        <f t="shared" si="11"/>
        <v/>
      </c>
      <c r="T81" s="90">
        <f t="shared" si="12"/>
        <v>0.6</v>
      </c>
      <c r="U81" s="90" t="str">
        <f t="shared" si="13"/>
        <v/>
      </c>
      <c r="V81" s="165" t="str">
        <f t="shared" si="14"/>
        <v/>
      </c>
      <c r="X81" s="140"/>
      <c r="Y81" s="140"/>
      <c r="AA81" s="140"/>
    </row>
    <row r="82" spans="2:27" x14ac:dyDescent="0.25">
      <c r="B82" s="162" t="s">
        <v>214</v>
      </c>
      <c r="C82" s="163" t="s">
        <v>215</v>
      </c>
      <c r="D82" s="105" t="s">
        <v>71</v>
      </c>
      <c r="E82" s="90">
        <f t="shared" si="8"/>
        <v>0.6</v>
      </c>
      <c r="F82" s="91" t="s">
        <v>241</v>
      </c>
      <c r="G82" s="87"/>
      <c r="H82" s="87"/>
      <c r="I82" s="87"/>
      <c r="J82" s="87">
        <v>1</v>
      </c>
      <c r="K82" s="87"/>
      <c r="L82" s="87"/>
      <c r="M82" s="89" t="s">
        <v>28</v>
      </c>
      <c r="N82" s="89" t="s">
        <v>56</v>
      </c>
      <c r="Q82" s="164" t="str">
        <f t="shared" si="9"/>
        <v/>
      </c>
      <c r="R82" s="90" t="str">
        <f t="shared" si="10"/>
        <v/>
      </c>
      <c r="S82" s="90" t="str">
        <f t="shared" si="11"/>
        <v/>
      </c>
      <c r="T82" s="90">
        <f t="shared" si="12"/>
        <v>0.6</v>
      </c>
      <c r="U82" s="90" t="str">
        <f t="shared" si="13"/>
        <v/>
      </c>
      <c r="V82" s="165" t="str">
        <f t="shared" si="14"/>
        <v/>
      </c>
      <c r="X82" s="140"/>
      <c r="Y82" s="140"/>
      <c r="AA82" s="140"/>
    </row>
    <row r="83" spans="2:27" ht="25.5" x14ac:dyDescent="0.25">
      <c r="B83" s="167" t="s">
        <v>216</v>
      </c>
      <c r="C83" s="168" t="s">
        <v>217</v>
      </c>
      <c r="D83" s="104" t="s">
        <v>71</v>
      </c>
      <c r="E83" s="92">
        <f t="shared" si="8"/>
        <v>0.6</v>
      </c>
      <c r="F83" s="91" t="s">
        <v>241</v>
      </c>
      <c r="G83" s="87">
        <v>1</v>
      </c>
      <c r="H83" s="87">
        <v>1</v>
      </c>
      <c r="I83" s="87"/>
      <c r="J83" s="87"/>
      <c r="K83" s="87"/>
      <c r="L83" s="87"/>
      <c r="M83" s="88" t="s">
        <v>42</v>
      </c>
      <c r="N83" s="93" t="s">
        <v>44</v>
      </c>
      <c r="Q83" s="164">
        <f t="shared" si="9"/>
        <v>0.6</v>
      </c>
      <c r="R83" s="90">
        <f t="shared" si="10"/>
        <v>0.6</v>
      </c>
      <c r="S83" s="90" t="str">
        <f t="shared" si="11"/>
        <v/>
      </c>
      <c r="T83" s="90" t="str">
        <f t="shared" si="12"/>
        <v/>
      </c>
      <c r="U83" s="90" t="str">
        <f t="shared" si="13"/>
        <v/>
      </c>
      <c r="V83" s="165" t="str">
        <f t="shared" si="14"/>
        <v/>
      </c>
      <c r="X83" s="140"/>
      <c r="Y83" s="140"/>
      <c r="AA83" s="140"/>
    </row>
    <row r="84" spans="2:27" x14ac:dyDescent="0.25">
      <c r="B84" s="162" t="s">
        <v>218</v>
      </c>
      <c r="C84" s="163" t="s">
        <v>219</v>
      </c>
      <c r="D84" s="105" t="s">
        <v>70</v>
      </c>
      <c r="E84" s="90">
        <f t="shared" si="8"/>
        <v>0.3</v>
      </c>
      <c r="F84" s="91" t="s">
        <v>241</v>
      </c>
      <c r="G84" s="87"/>
      <c r="H84" s="87">
        <v>1</v>
      </c>
      <c r="I84" s="87">
        <v>1</v>
      </c>
      <c r="J84" s="87">
        <v>1</v>
      </c>
      <c r="K84" s="87">
        <v>1</v>
      </c>
      <c r="L84" s="87">
        <v>1</v>
      </c>
      <c r="M84" s="89" t="s">
        <v>22</v>
      </c>
      <c r="N84" s="93" t="s">
        <v>23</v>
      </c>
      <c r="Q84" s="164" t="str">
        <f t="shared" si="9"/>
        <v/>
      </c>
      <c r="R84" s="90">
        <f t="shared" si="10"/>
        <v>0.3</v>
      </c>
      <c r="S84" s="90">
        <f t="shared" si="11"/>
        <v>0.3</v>
      </c>
      <c r="T84" s="90">
        <f t="shared" si="12"/>
        <v>0.3</v>
      </c>
      <c r="U84" s="90">
        <f t="shared" si="13"/>
        <v>0.3</v>
      </c>
      <c r="V84" s="165">
        <f t="shared" si="14"/>
        <v>0.3</v>
      </c>
      <c r="X84" s="140"/>
      <c r="Y84" s="140"/>
      <c r="AA84" s="140"/>
    </row>
    <row r="85" spans="2:27" x14ac:dyDescent="0.25">
      <c r="B85" s="167" t="s">
        <v>220</v>
      </c>
      <c r="C85" s="168" t="s">
        <v>221</v>
      </c>
      <c r="D85" s="104" t="s">
        <v>231</v>
      </c>
      <c r="E85" s="92">
        <f t="shared" si="8"/>
        <v>1</v>
      </c>
      <c r="F85" s="91" t="s">
        <v>241</v>
      </c>
      <c r="G85" s="87">
        <v>1</v>
      </c>
      <c r="H85" s="87"/>
      <c r="I85" s="87"/>
      <c r="J85" s="87">
        <v>1</v>
      </c>
      <c r="K85" s="87">
        <v>1</v>
      </c>
      <c r="L85" s="87"/>
      <c r="M85" s="89" t="s">
        <v>47</v>
      </c>
      <c r="N85" s="93" t="s">
        <v>53</v>
      </c>
      <c r="Q85" s="164">
        <f t="shared" si="9"/>
        <v>1</v>
      </c>
      <c r="R85" s="90" t="str">
        <f t="shared" si="10"/>
        <v/>
      </c>
      <c r="S85" s="90" t="str">
        <f t="shared" si="11"/>
        <v/>
      </c>
      <c r="T85" s="90">
        <f t="shared" si="12"/>
        <v>1</v>
      </c>
      <c r="U85" s="90">
        <f t="shared" si="13"/>
        <v>1</v>
      </c>
      <c r="V85" s="165" t="str">
        <f t="shared" si="14"/>
        <v/>
      </c>
      <c r="X85" s="140"/>
      <c r="Y85" s="140"/>
      <c r="AA85" s="140"/>
    </row>
    <row r="86" spans="2:27" x14ac:dyDescent="0.25">
      <c r="B86" s="162" t="s">
        <v>222</v>
      </c>
      <c r="C86" s="163" t="s">
        <v>223</v>
      </c>
      <c r="D86" s="105" t="s">
        <v>231</v>
      </c>
      <c r="E86" s="90">
        <f t="shared" si="8"/>
        <v>1</v>
      </c>
      <c r="F86" s="91" t="s">
        <v>241</v>
      </c>
      <c r="G86" s="87">
        <v>1</v>
      </c>
      <c r="H86" s="87">
        <v>1</v>
      </c>
      <c r="I86" s="87"/>
      <c r="J86" s="87"/>
      <c r="K86" s="87"/>
      <c r="L86" s="87"/>
      <c r="M86" s="89" t="s">
        <v>22</v>
      </c>
      <c r="N86" s="93" t="s">
        <v>23</v>
      </c>
      <c r="Q86" s="164">
        <f t="shared" si="9"/>
        <v>1</v>
      </c>
      <c r="R86" s="90">
        <f t="shared" si="10"/>
        <v>1</v>
      </c>
      <c r="S86" s="90" t="str">
        <f t="shared" si="11"/>
        <v/>
      </c>
      <c r="T86" s="90" t="str">
        <f t="shared" si="12"/>
        <v/>
      </c>
      <c r="U86" s="90" t="str">
        <f t="shared" si="13"/>
        <v/>
      </c>
      <c r="V86" s="165" t="str">
        <f t="shared" si="14"/>
        <v/>
      </c>
      <c r="X86" s="140"/>
      <c r="Y86" s="140"/>
      <c r="AA86" s="140"/>
    </row>
    <row r="87" spans="2:27" x14ac:dyDescent="0.25">
      <c r="B87" s="167" t="s">
        <v>224</v>
      </c>
      <c r="C87" s="168" t="s">
        <v>225</v>
      </c>
      <c r="D87" s="104" t="s">
        <v>68</v>
      </c>
      <c r="E87" s="101">
        <v>0</v>
      </c>
      <c r="F87" s="97" t="s">
        <v>241</v>
      </c>
      <c r="G87" s="87"/>
      <c r="H87" s="87"/>
      <c r="I87" s="87"/>
      <c r="J87" s="87"/>
      <c r="K87" s="87">
        <v>1</v>
      </c>
      <c r="L87" s="87"/>
      <c r="M87" s="89" t="s">
        <v>28</v>
      </c>
      <c r="N87" s="89" t="s">
        <v>56</v>
      </c>
      <c r="Q87" s="169" t="str">
        <f t="shared" si="9"/>
        <v/>
      </c>
      <c r="R87" s="96" t="str">
        <f t="shared" si="10"/>
        <v/>
      </c>
      <c r="S87" s="96" t="str">
        <f t="shared" si="11"/>
        <v/>
      </c>
      <c r="T87" s="96" t="str">
        <f t="shared" si="12"/>
        <v/>
      </c>
      <c r="U87" s="96">
        <f t="shared" si="13"/>
        <v>0</v>
      </c>
      <c r="V87" s="170" t="str">
        <f t="shared" si="14"/>
        <v/>
      </c>
      <c r="X87" s="140"/>
      <c r="Y87" s="140"/>
      <c r="AA87" s="140"/>
    </row>
  </sheetData>
  <sheetProtection algorithmName="SHA-512" hashValue="AECCCjmYmAr8yvu92o7gHpERn7YYaY9Hq9OzCXl4BeE4nhGLo3eLlXDg2fvD9EpZhhi7VUiqJ0uIn/zWl4X6+w==" saltValue="6uSvW8DfgDSPKma1kB7hSw==" spinCount="100000" sheet="1" objects="1" scenarios="1"/>
  <autoFilter ref="B11:N87" xr:uid="{1E566B5D-0A8B-4563-B4DD-A044D79A27AA}"/>
  <sortState xmlns:xlrd2="http://schemas.microsoft.com/office/spreadsheetml/2017/richdata2" ref="X13:Y16">
    <sortCondition ref="X12"/>
  </sortState>
  <mergeCells count="2">
    <mergeCell ref="X11:Y11"/>
    <mergeCell ref="B2:L10"/>
  </mergeCells>
  <phoneticPr fontId="12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2ABFA-7B48-40E4-B2BD-E5B47DEC8470}">
  <dimension ref="B1:Z132"/>
  <sheetViews>
    <sheetView showZeros="0" topLeftCell="A2" zoomScaleNormal="100" workbookViewId="0">
      <selection sqref="A1:XFD1048576"/>
    </sheetView>
  </sheetViews>
  <sheetFormatPr defaultColWidth="9.140625" defaultRowHeight="15" x14ac:dyDescent="0.25"/>
  <cols>
    <col min="1" max="1" width="9.140625" style="50"/>
    <col min="2" max="2" width="25.28515625" style="50" customWidth="1"/>
    <col min="3" max="3" width="35.85546875" style="50" customWidth="1"/>
    <col min="4" max="7" width="17.7109375" style="50" customWidth="1"/>
    <col min="8" max="8" width="15.7109375" style="50" customWidth="1"/>
    <col min="9" max="20" width="9.140625" style="50"/>
    <col min="21" max="21" width="41.85546875" style="50" bestFit="1" customWidth="1"/>
    <col min="22" max="27" width="17.7109375" style="50" customWidth="1"/>
    <col min="28" max="28" width="15.7109375" style="50" customWidth="1"/>
    <col min="29" max="16384" width="9.140625" style="50"/>
  </cols>
  <sheetData>
    <row r="1" spans="2:26" ht="30.75" customHeight="1" x14ac:dyDescent="0.25"/>
    <row r="2" spans="2:26" ht="18" customHeight="1" x14ac:dyDescent="0.25">
      <c r="B2" s="106" t="s">
        <v>244</v>
      </c>
      <c r="C2" s="106"/>
      <c r="D2" s="106"/>
      <c r="E2" s="106"/>
      <c r="F2" s="106"/>
      <c r="G2" s="106"/>
      <c r="H2" s="106"/>
      <c r="U2" s="13" t="s">
        <v>62</v>
      </c>
    </row>
    <row r="3" spans="2:26" x14ac:dyDescent="0.25">
      <c r="B3" s="56"/>
      <c r="C3" s="56"/>
      <c r="D3" s="106" t="s">
        <v>66</v>
      </c>
      <c r="E3" s="106"/>
      <c r="F3" s="106"/>
      <c r="G3" s="106"/>
      <c r="H3" s="107" t="s">
        <v>239</v>
      </c>
      <c r="U3" s="106" t="s">
        <v>236</v>
      </c>
      <c r="V3" s="106" t="s">
        <v>67</v>
      </c>
      <c r="W3" s="106"/>
      <c r="X3" s="106"/>
      <c r="Y3" s="106"/>
      <c r="Z3" s="107" t="s">
        <v>232</v>
      </c>
    </row>
    <row r="4" spans="2:26" ht="30" customHeight="1" x14ac:dyDescent="0.25">
      <c r="B4" s="82" t="s">
        <v>237</v>
      </c>
      <c r="C4" s="82" t="s">
        <v>227</v>
      </c>
      <c r="D4" s="52" t="s">
        <v>242</v>
      </c>
      <c r="E4" s="52" t="s">
        <v>243</v>
      </c>
      <c r="F4" s="52" t="s">
        <v>240</v>
      </c>
      <c r="G4" s="52" t="s">
        <v>241</v>
      </c>
      <c r="H4" s="107"/>
      <c r="U4" s="106"/>
      <c r="V4" s="52" t="s">
        <v>242</v>
      </c>
      <c r="W4" s="52" t="s">
        <v>243</v>
      </c>
      <c r="X4" s="52" t="s">
        <v>240</v>
      </c>
      <c r="Y4" s="52" t="s">
        <v>241</v>
      </c>
      <c r="Z4" s="107"/>
    </row>
    <row r="5" spans="2:26" x14ac:dyDescent="0.25">
      <c r="B5" s="76" t="s">
        <v>60</v>
      </c>
      <c r="C5" s="75" t="s">
        <v>68</v>
      </c>
      <c r="D5" s="11">
        <f>COUNTIFS(Answers!$F$12:$F$87,D$4,Answers!$D$12:$D$87,$C5)</f>
        <v>0</v>
      </c>
      <c r="E5" s="11">
        <f>COUNTIFS(Answers!$F$12:$F$87,E$4,Answers!$D$12:$D$87,$C5)</f>
        <v>0</v>
      </c>
      <c r="F5" s="11">
        <f>COUNTIFS(Answers!$F$12:$F$87,F$4,Answers!$D$12:$D$87,$C5)</f>
        <v>2</v>
      </c>
      <c r="G5" s="11">
        <f>COUNTIFS(Answers!$F$12:$F$87,G$4,Answers!$D$12:$D$87,$C5)</f>
        <v>1</v>
      </c>
      <c r="H5" s="12">
        <f t="shared" ref="H5:H10" si="0">SUM(D5:G5)</f>
        <v>3</v>
      </c>
      <c r="U5" s="54" t="s">
        <v>9</v>
      </c>
      <c r="V5" s="11">
        <f>SUMIF(Answers!$F$12:$F$87,V$4,Answers!G$12:G$87)</f>
        <v>3</v>
      </c>
      <c r="W5" s="11">
        <f>SUMIF(Answers!$F$12:$F$87,W$4,Answers!G$12:G$87)</f>
        <v>0</v>
      </c>
      <c r="X5" s="11">
        <f>SUMIF(Answers!$F$12:$F$87,X$4,Answers!G$12:G$87)</f>
        <v>11</v>
      </c>
      <c r="Y5" s="11">
        <f>SUMIF(Answers!$F$12:$F$87,Y$4,Answers!G$12:G$87)</f>
        <v>7</v>
      </c>
      <c r="Z5" s="19">
        <f>SUM(V5:Y5)</f>
        <v>21</v>
      </c>
    </row>
    <row r="6" spans="2:26" x14ac:dyDescent="0.25">
      <c r="B6" s="77">
        <v>0.1</v>
      </c>
      <c r="C6" s="75" t="s">
        <v>69</v>
      </c>
      <c r="D6" s="11">
        <f>COUNTIFS(Answers!$F$12:$F$87,D$4,Answers!$D$12:$D$87,$C6)</f>
        <v>0</v>
      </c>
      <c r="E6" s="11">
        <f>COUNTIFS(Answers!$F$12:$F$87,E$4,Answers!$D$12:$D$87,$C6)</f>
        <v>0</v>
      </c>
      <c r="F6" s="11">
        <f>COUNTIFS(Answers!$F$12:$F$87,F$4,Answers!$D$12:$D$87,$C6)</f>
        <v>0</v>
      </c>
      <c r="G6" s="11">
        <f>COUNTIFS(Answers!$F$12:$F$87,G$4,Answers!$D$12:$D$87,$C6)</f>
        <v>1</v>
      </c>
      <c r="H6" s="12">
        <f t="shared" si="0"/>
        <v>1</v>
      </c>
      <c r="U6" s="54" t="s">
        <v>10</v>
      </c>
      <c r="V6" s="11">
        <f>SUMIF(Answers!$F$12:$F$87,V$4,Answers!H$12:H$87)</f>
        <v>11</v>
      </c>
      <c r="W6" s="11">
        <f>SUMIF(Answers!$F$12:$F$87,W$4,Answers!H$12:H$87)</f>
        <v>10</v>
      </c>
      <c r="X6" s="11">
        <f>SUMIF(Answers!$F$12:$F$87,X$4,Answers!H$12:H$87)</f>
        <v>6</v>
      </c>
      <c r="Y6" s="11">
        <f>SUMIF(Answers!$F$12:$F$87,Y$4,Answers!H$12:H$87)</f>
        <v>4</v>
      </c>
      <c r="Z6" s="19">
        <f t="shared" ref="Z6:Z10" si="1">SUM(V6:Y6)</f>
        <v>31</v>
      </c>
    </row>
    <row r="7" spans="2:26" x14ac:dyDescent="0.25">
      <c r="B7" s="77">
        <v>0.3</v>
      </c>
      <c r="C7" s="75" t="s">
        <v>70</v>
      </c>
      <c r="D7" s="11">
        <f>COUNTIFS(Answers!$F$12:$F$87,D$4,Answers!$D$12:$D$87,$C7)</f>
        <v>11</v>
      </c>
      <c r="E7" s="11">
        <f>COUNTIFS(Answers!$F$12:$F$87,E$4,Answers!$D$12:$D$87,$C7)</f>
        <v>9</v>
      </c>
      <c r="F7" s="11">
        <f>COUNTIFS(Answers!$F$12:$F$87,F$4,Answers!$D$12:$D$87,$C7)</f>
        <v>3</v>
      </c>
      <c r="G7" s="11">
        <f>COUNTIFS(Answers!$F$12:$F$87,G$4,Answers!$D$12:$D$87,$C7)</f>
        <v>1</v>
      </c>
      <c r="H7" s="12">
        <f t="shared" si="0"/>
        <v>24</v>
      </c>
      <c r="U7" s="54" t="s">
        <v>11</v>
      </c>
      <c r="V7" s="11">
        <f>SUMIF(Answers!$F$12:$F$87,V$4,Answers!I$12:I$87)</f>
        <v>8</v>
      </c>
      <c r="W7" s="11">
        <f>SUMIF(Answers!$F$12:$F$87,W$4,Answers!I$12:I$87)</f>
        <v>11</v>
      </c>
      <c r="X7" s="11">
        <f>SUMIF(Answers!$F$12:$F$87,X$4,Answers!I$12:I$87)</f>
        <v>3</v>
      </c>
      <c r="Y7" s="11">
        <f>SUMIF(Answers!$F$12:$F$87,Y$4,Answers!I$12:I$87)</f>
        <v>1</v>
      </c>
      <c r="Z7" s="19">
        <f t="shared" si="1"/>
        <v>23</v>
      </c>
    </row>
    <row r="8" spans="2:26" x14ac:dyDescent="0.25">
      <c r="B8" s="77">
        <v>0.6</v>
      </c>
      <c r="C8" s="75" t="s">
        <v>71</v>
      </c>
      <c r="D8" s="11">
        <f>COUNTIFS(Answers!$F$12:$F$87,D$4,Answers!$D$12:$D$87,$C8)</f>
        <v>10</v>
      </c>
      <c r="E8" s="11">
        <f>COUNTIFS(Answers!$F$12:$F$87,E$4,Answers!$D$12:$D$87,$C8)</f>
        <v>8</v>
      </c>
      <c r="F8" s="11">
        <f>COUNTIFS(Answers!$F$12:$F$87,F$4,Answers!$D$12:$D$87,$C8)</f>
        <v>9</v>
      </c>
      <c r="G8" s="11">
        <f>COUNTIFS(Answers!$F$12:$F$87,G$4,Answers!$D$12:$D$87,$C8)</f>
        <v>3</v>
      </c>
      <c r="H8" s="12">
        <f t="shared" si="0"/>
        <v>30</v>
      </c>
      <c r="U8" s="54" t="s">
        <v>12</v>
      </c>
      <c r="V8" s="11">
        <f>SUMIF(Answers!$F$12:$F$87,V$4,Answers!J$12:J$87)</f>
        <v>5</v>
      </c>
      <c r="W8" s="11">
        <f>SUMIF(Answers!$F$12:$F$87,W$4,Answers!J$12:J$87)</f>
        <v>4</v>
      </c>
      <c r="X8" s="11">
        <f>SUMIF(Answers!$F$12:$F$87,X$4,Answers!J$12:J$87)</f>
        <v>8</v>
      </c>
      <c r="Y8" s="11">
        <f>SUMIF(Answers!$F$12:$F$87,Y$4,Answers!J$12:J$87)</f>
        <v>7</v>
      </c>
      <c r="Z8" s="19">
        <f t="shared" si="1"/>
        <v>24</v>
      </c>
    </row>
    <row r="9" spans="2:26" x14ac:dyDescent="0.25">
      <c r="B9" s="77">
        <v>1</v>
      </c>
      <c r="C9" s="75" t="s">
        <v>231</v>
      </c>
      <c r="D9" s="11">
        <f>COUNTIFS(Answers!$F$12:$F$87,D$4,Answers!$D$12:$D$87,$C9)</f>
        <v>5</v>
      </c>
      <c r="E9" s="11">
        <f>COUNTIFS(Answers!$F$12:$F$87,E$4,Answers!$D$12:$D$87,$C9)</f>
        <v>1</v>
      </c>
      <c r="F9" s="11">
        <f>COUNTIFS(Answers!$F$12:$F$87,F$4,Answers!$D$12:$D$87,$C9)</f>
        <v>5</v>
      </c>
      <c r="G9" s="11">
        <f>COUNTIFS(Answers!$F$12:$F$87,G$4,Answers!$D$12:$D$87,$C9)</f>
        <v>7</v>
      </c>
      <c r="H9" s="12">
        <f t="shared" si="0"/>
        <v>18</v>
      </c>
      <c r="U9" s="54" t="s">
        <v>13</v>
      </c>
      <c r="V9" s="11">
        <f>SUMIF(Answers!$F$12:$F$87,V$4,Answers!K$12:K$87)</f>
        <v>5</v>
      </c>
      <c r="W9" s="11">
        <f>SUMIF(Answers!$F$12:$F$87,W$4,Answers!K$12:K$87)</f>
        <v>3</v>
      </c>
      <c r="X9" s="11">
        <f>SUMIF(Answers!$F$12:$F$87,X$4,Answers!K$12:K$87)</f>
        <v>4</v>
      </c>
      <c r="Y9" s="11">
        <f>SUMIF(Answers!$F$12:$F$87,Y$4,Answers!K$12:K$87)</f>
        <v>8</v>
      </c>
      <c r="Z9" s="19">
        <f t="shared" si="1"/>
        <v>20</v>
      </c>
    </row>
    <row r="10" spans="2:26" hidden="1" x14ac:dyDescent="0.25">
      <c r="C10" s="62" t="s">
        <v>65</v>
      </c>
      <c r="D10" s="12">
        <f>SUM(D5:D9)</f>
        <v>26</v>
      </c>
      <c r="E10" s="12">
        <f>SUM(E5:E9)</f>
        <v>18</v>
      </c>
      <c r="F10" s="12">
        <f>SUM(F5:F9)</f>
        <v>19</v>
      </c>
      <c r="G10" s="12">
        <f>SUM(G5:G9)</f>
        <v>13</v>
      </c>
      <c r="H10" s="12">
        <f t="shared" si="0"/>
        <v>76</v>
      </c>
      <c r="U10" s="54" t="s">
        <v>14</v>
      </c>
      <c r="V10" s="11">
        <f>SUMIF(Answers!$F$12:$F$87,V$4,Answers!L$12:L$87)</f>
        <v>4</v>
      </c>
      <c r="W10" s="11">
        <f>SUMIF(Answers!$F$12:$F$87,W$4,Answers!L$12:L$87)</f>
        <v>6</v>
      </c>
      <c r="X10" s="11">
        <f>SUMIF(Answers!$F$12:$F$87,X$4,Answers!L$12:L$87)</f>
        <v>3</v>
      </c>
      <c r="Y10" s="11">
        <f>SUMIF(Answers!$F$12:$F$87,Y$4,Answers!L$12:L$87)</f>
        <v>2</v>
      </c>
      <c r="Z10" s="19">
        <f t="shared" si="1"/>
        <v>15</v>
      </c>
    </row>
    <row r="11" spans="2:26" x14ac:dyDescent="0.25">
      <c r="B11" s="117" t="s">
        <v>233</v>
      </c>
      <c r="C11" s="117"/>
      <c r="D11" s="14">
        <f>(D5*$B$5+D6*$B$6+D7*$B$7+D9*$B$9+D8*$B$8)/D10</f>
        <v>0.55000000000000004</v>
      </c>
      <c r="E11" s="14">
        <f>(E5*$B$5+E6*$B$6+E7*$B$7+E9*$B$9+E8*$B$8)/E10</f>
        <v>0.47222222222222221</v>
      </c>
      <c r="F11" s="14">
        <f>(F5*$B$5+F6*$B$6+F7*$B$7+F9*$B$9+F8*$B$8)/F10</f>
        <v>0.59473684210526323</v>
      </c>
      <c r="G11" s="14">
        <f>(G5*$B$5+G6*$B$6+G7*$B$7+G9*$B$9+G8*$B$8)/G10</f>
        <v>0.70769230769230762</v>
      </c>
      <c r="H11" s="14">
        <f>AVERAGE(D11:G11)</f>
        <v>0.58116284300494825</v>
      </c>
      <c r="U11" s="81" t="s">
        <v>233</v>
      </c>
      <c r="V11" s="18">
        <f>SUM(V5:V10)</f>
        <v>36</v>
      </c>
      <c r="W11" s="18">
        <f>SUM(W5:W10)</f>
        <v>34</v>
      </c>
      <c r="X11" s="18">
        <f t="shared" ref="X11:Z11" si="2">SUM(X5:X10)</f>
        <v>35</v>
      </c>
      <c r="Y11" s="18">
        <f t="shared" si="2"/>
        <v>29</v>
      </c>
      <c r="Z11" s="16">
        <f t="shared" si="2"/>
        <v>134</v>
      </c>
    </row>
    <row r="13" spans="2:26" x14ac:dyDescent="0.25">
      <c r="U13" s="57" t="s">
        <v>61</v>
      </c>
    </row>
    <row r="14" spans="2:26" x14ac:dyDescent="0.25">
      <c r="U14" s="106" t="s">
        <v>236</v>
      </c>
      <c r="V14" s="106" t="s">
        <v>67</v>
      </c>
      <c r="W14" s="106"/>
      <c r="X14" s="106"/>
      <c r="Y14" s="106"/>
      <c r="Z14" s="107" t="s">
        <v>232</v>
      </c>
    </row>
    <row r="15" spans="2:26" ht="30" customHeight="1" x14ac:dyDescent="0.25">
      <c r="U15" s="106"/>
      <c r="V15" s="52" t="s">
        <v>242</v>
      </c>
      <c r="W15" s="52" t="s">
        <v>243</v>
      </c>
      <c r="X15" s="52" t="s">
        <v>240</v>
      </c>
      <c r="Y15" s="52" t="s">
        <v>241</v>
      </c>
      <c r="Z15" s="107"/>
    </row>
    <row r="16" spans="2:26" ht="15" customHeight="1" x14ac:dyDescent="0.25">
      <c r="U16" s="54" t="s">
        <v>9</v>
      </c>
      <c r="V16" s="10">
        <f>AVERAGEIF(Answers!$F$12:$F$87,V$15,Answers!Q$12:Q$87)</f>
        <v>0.8666666666666667</v>
      </c>
      <c r="W16" s="10"/>
      <c r="X16" s="10">
        <f>AVERAGEIF(Answers!$F$12:$F$87,X$15,Answers!Q$12:Q$87)</f>
        <v>0.64545454545454539</v>
      </c>
      <c r="Y16" s="10">
        <f>AVERAGEIF(Answers!$F$12:$F$87,Y$15,Answers!Q$12:Q$87)</f>
        <v>0.81428571428571428</v>
      </c>
      <c r="Z16" s="14">
        <f>AVERAGE(Answers!Q$12:Q$87)</f>
        <v>0.73333333333333328</v>
      </c>
    </row>
    <row r="17" spans="2:26" ht="15" customHeight="1" x14ac:dyDescent="0.25">
      <c r="U17" s="54" t="s">
        <v>10</v>
      </c>
      <c r="V17" s="10">
        <f>AVERAGEIF(Answers!$F$12:$F$87,V$15,Answers!R$12:R$87)</f>
        <v>0.52727272727272723</v>
      </c>
      <c r="W17" s="10">
        <f>AVERAGEIF(Answers!$F$12:$F$87,W$15,Answers!R$12:R$87)</f>
        <v>0.52</v>
      </c>
      <c r="X17" s="10">
        <f>AVERAGEIF(Answers!$F$12:$F$87,X$15,Answers!R$12:R$87)</f>
        <v>0.41666666666666669</v>
      </c>
      <c r="Y17" s="10">
        <f>AVERAGEIF(Answers!$F$12:$F$87,Y$15,Answers!R$12:R$87)</f>
        <v>0.5</v>
      </c>
      <c r="Z17" s="14">
        <f>AVERAGE(Answers!R$12:R$87)</f>
        <v>0.50000000000000011</v>
      </c>
    </row>
    <row r="18" spans="2:26" x14ac:dyDescent="0.25">
      <c r="U18" s="54" t="s">
        <v>11</v>
      </c>
      <c r="V18" s="10">
        <f>AVERAGEIF(Answers!$F$12:$F$87,V$15,Answers!S$12:S$87)</f>
        <v>0.42499999999999988</v>
      </c>
      <c r="W18" s="10">
        <f>AVERAGEIF(Answers!$F$12:$F$87,W$15,Answers!S$12:S$87)</f>
        <v>0.46363636363636362</v>
      </c>
      <c r="X18" s="10">
        <f>AVERAGEIF(Answers!$F$12:$F$87,X$15,Answers!S$12:S$87)</f>
        <v>0.6</v>
      </c>
      <c r="Y18" s="10">
        <f>AVERAGEIF(Answers!$F$12:$F$87,Y$15,Answers!S$12:S$87)</f>
        <v>0.3</v>
      </c>
      <c r="Z18" s="14">
        <f>AVERAGE(Answers!S$12:S$87)</f>
        <v>0.4608695652173912</v>
      </c>
    </row>
    <row r="19" spans="2:26" ht="15" customHeight="1" x14ac:dyDescent="0.25">
      <c r="U19" s="54" t="s">
        <v>12</v>
      </c>
      <c r="V19" s="10">
        <f>AVERAGEIF(Answers!$F$12:$F$87,V$15,Answers!T$12:T$87)</f>
        <v>0.47999999999999987</v>
      </c>
      <c r="W19" s="10">
        <f>AVERAGEIF(Answers!$F$12:$F$87,W$15,Answers!T$12:T$87)</f>
        <v>0.3</v>
      </c>
      <c r="X19" s="10">
        <f>AVERAGEIF(Answers!$F$12:$F$87,X$15,Answers!T$12:T$87)</f>
        <v>0.46249999999999997</v>
      </c>
      <c r="Y19" s="10">
        <f>AVERAGEIF(Answers!$F$12:$F$87,Y$15,Answers!T$12:T$87)</f>
        <v>0.65714285714285714</v>
      </c>
      <c r="Z19" s="14">
        <f>AVERAGE(Answers!T$12:T$87)</f>
        <v>0.49583333333333318</v>
      </c>
    </row>
    <row r="20" spans="2:26" ht="15" customHeight="1" x14ac:dyDescent="0.25">
      <c r="U20" s="54" t="s">
        <v>13</v>
      </c>
      <c r="V20" s="10">
        <f>AVERAGEIF(Answers!$F$12:$F$87,V$15,Answers!U$12:U$87)</f>
        <v>0.5</v>
      </c>
      <c r="W20" s="10">
        <f>AVERAGEIF(Answers!$F$12:$F$87,W$15,Answers!U$12:U$87)</f>
        <v>0.3</v>
      </c>
      <c r="X20" s="10">
        <f>AVERAGEIF(Answers!$F$12:$F$87,X$15,Answers!U$12:U$87)</f>
        <v>0.44999999999999996</v>
      </c>
      <c r="Y20" s="10">
        <f>AVERAGEIF(Answers!$F$12:$F$87,Y$15,Answers!U$12:U$87)</f>
        <v>0.67499999999999993</v>
      </c>
      <c r="Z20" s="14">
        <f>AVERAGE(Answers!U$12:U$87)</f>
        <v>0.53</v>
      </c>
    </row>
    <row r="21" spans="2:26" ht="15" customHeight="1" x14ac:dyDescent="0.25">
      <c r="U21" s="54" t="s">
        <v>14</v>
      </c>
      <c r="V21" s="10">
        <f>AVERAGEIF(Answers!$F$12:$F$87,V$15,Answers!V$12:V$87)</f>
        <v>0.3</v>
      </c>
      <c r="W21" s="10">
        <f>AVERAGEIF(Answers!$F$12:$F$87,W$15,Answers!V$12:V$87)</f>
        <v>0.39999999999999997</v>
      </c>
      <c r="X21" s="10">
        <f>AVERAGEIF(Answers!$F$12:$F$87,X$15,Answers!V$12:V$87)</f>
        <v>0.73333333333333339</v>
      </c>
      <c r="Y21" s="10">
        <f>AVERAGEIF(Answers!$F$12:$F$87,Y$15,Answers!V$12:V$87)</f>
        <v>0.2</v>
      </c>
      <c r="Z21" s="14">
        <f>AVERAGE(Answers!V$12:V$87)</f>
        <v>0.41333333333333322</v>
      </c>
    </row>
    <row r="22" spans="2:26" ht="15" customHeight="1" x14ac:dyDescent="0.25">
      <c r="U22" s="81" t="s">
        <v>233</v>
      </c>
      <c r="V22" s="14">
        <f>AVERAGE(Answers!Q12:V37)</f>
        <v>0.4972222222222224</v>
      </c>
      <c r="W22" s="14">
        <f>AVERAGE(Answers!Q38:V55)</f>
        <v>0.43529411764705916</v>
      </c>
      <c r="X22" s="14">
        <f>AVERAGE(Answers!Q56:V74)</f>
        <v>0.54571428571428571</v>
      </c>
      <c r="Y22" s="14">
        <f>AVERAGE(Answers!Q75:V87)</f>
        <v>0.63448275862068959</v>
      </c>
      <c r="Z22" s="14">
        <f>AVERAGE(Answers!$Q$12:$V$87)</f>
        <v>0.52388059701492562</v>
      </c>
    </row>
    <row r="23" spans="2:26" ht="15" customHeight="1" x14ac:dyDescent="0.25"/>
    <row r="24" spans="2:26" ht="15" customHeight="1" x14ac:dyDescent="0.25"/>
    <row r="25" spans="2:26" ht="15" customHeight="1" x14ac:dyDescent="0.25"/>
    <row r="26" spans="2:26" ht="15" customHeight="1" x14ac:dyDescent="0.25"/>
    <row r="27" spans="2:26" ht="15" customHeight="1" x14ac:dyDescent="0.25"/>
    <row r="28" spans="2:26" ht="15" customHeight="1" x14ac:dyDescent="0.25"/>
    <row r="29" spans="2:26" ht="34.5" customHeight="1" x14ac:dyDescent="0.25"/>
    <row r="30" spans="2:26" ht="30" customHeight="1" x14ac:dyDescent="0.25">
      <c r="B30" s="106" t="s">
        <v>245</v>
      </c>
      <c r="C30" s="106"/>
      <c r="D30" s="106"/>
      <c r="E30" s="106"/>
      <c r="F30" s="106"/>
      <c r="G30" s="106"/>
      <c r="H30" s="79"/>
    </row>
    <row r="31" spans="2:26" ht="15" customHeight="1" x14ac:dyDescent="0.25">
      <c r="B31" s="82" t="s">
        <v>235</v>
      </c>
      <c r="C31" s="106" t="s">
        <v>67</v>
      </c>
      <c r="D31" s="106"/>
      <c r="E31" s="106"/>
      <c r="F31" s="106"/>
      <c r="G31" s="107" t="s">
        <v>232</v>
      </c>
    </row>
    <row r="32" spans="2:26" ht="30" x14ac:dyDescent="0.25">
      <c r="B32" s="82"/>
      <c r="C32" s="52" t="s">
        <v>242</v>
      </c>
      <c r="D32" s="52" t="s">
        <v>243</v>
      </c>
      <c r="E32" s="52" t="s">
        <v>240</v>
      </c>
      <c r="F32" s="52" t="s">
        <v>241</v>
      </c>
      <c r="G32" s="107"/>
    </row>
    <row r="33" spans="2:21" x14ac:dyDescent="0.25">
      <c r="B33" s="53" t="s">
        <v>17</v>
      </c>
      <c r="C33" s="11">
        <f>COUNTIFS(Answers!$F$12:$F$87,C$32,Answers!$M$12:$M$87,$B33)</f>
        <v>8</v>
      </c>
      <c r="D33" s="11">
        <f>COUNTIFS(Answers!$F$12:$F$87,D$32,Answers!$M$12:$M$87,$B33)</f>
        <v>3</v>
      </c>
      <c r="E33" s="11">
        <f>COUNTIFS(Answers!$F$12:$F$87,E$32,Answers!$M$12:$M$87,$B33)</f>
        <v>1</v>
      </c>
      <c r="F33" s="11">
        <f>COUNTIFS(Answers!$F$12:$F$87,F$32,Answers!$M$12:$M$87,$B33)</f>
        <v>0</v>
      </c>
      <c r="G33" s="19">
        <f>SUM(C33:F33)</f>
        <v>12</v>
      </c>
    </row>
    <row r="34" spans="2:21" x14ac:dyDescent="0.25">
      <c r="B34" s="55" t="s">
        <v>32</v>
      </c>
      <c r="C34" s="11">
        <f>COUNTIFS(Answers!$F$12:$F$87,C$32,Answers!$M$12:$M$87,$B34)</f>
        <v>2</v>
      </c>
      <c r="D34" s="11">
        <f>COUNTIFS(Answers!$F$12:$F$87,D$32,Answers!$M$12:$M$87,$B34)</f>
        <v>10</v>
      </c>
      <c r="E34" s="11">
        <f>COUNTIFS(Answers!$F$12:$F$87,E$32,Answers!$M$12:$M$87,$B34)</f>
        <v>2</v>
      </c>
      <c r="F34" s="11">
        <f>COUNTIFS(Answers!$F$12:$F$87,F$32,Answers!$M$12:$M$87,$B34)</f>
        <v>0</v>
      </c>
      <c r="G34" s="19">
        <f t="shared" ref="G34:G42" si="3">SUM(C34:F34)</f>
        <v>14</v>
      </c>
      <c r="U34" s="51"/>
    </row>
    <row r="35" spans="2:21" ht="30" x14ac:dyDescent="0.25">
      <c r="B35" s="55" t="s">
        <v>58</v>
      </c>
      <c r="C35" s="11">
        <f>COUNTIFS(Answers!$F$12:$F$87,C$32,Answers!$M$12:$M$87,$B35)</f>
        <v>10</v>
      </c>
      <c r="D35" s="11">
        <f>COUNTIFS(Answers!$F$12:$F$87,D$32,Answers!$M$12:$M$87,$B35)</f>
        <v>2</v>
      </c>
      <c r="E35" s="11">
        <f>COUNTIFS(Answers!$F$12:$F$87,E$32,Answers!$M$12:$M$87,$B35)</f>
        <v>4</v>
      </c>
      <c r="F35" s="11">
        <f>COUNTIFS(Answers!$F$12:$F$87,F$32,Answers!$M$12:$M$87,$B35)</f>
        <v>0</v>
      </c>
      <c r="G35" s="19">
        <f t="shared" si="3"/>
        <v>16</v>
      </c>
      <c r="U35" s="51"/>
    </row>
    <row r="36" spans="2:21" x14ac:dyDescent="0.25">
      <c r="B36" s="55" t="s">
        <v>22</v>
      </c>
      <c r="C36" s="11">
        <f>COUNTIFS(Answers!$F$12:$F$87,C$32,Answers!$M$12:$M$87,$B36)</f>
        <v>2</v>
      </c>
      <c r="D36" s="11">
        <f>COUNTIFS(Answers!$F$12:$F$87,D$32,Answers!$M$12:$M$87,$B36)</f>
        <v>0</v>
      </c>
      <c r="E36" s="11">
        <f>COUNTIFS(Answers!$F$12:$F$87,E$32,Answers!$M$12:$M$87,$B36)</f>
        <v>0</v>
      </c>
      <c r="F36" s="11">
        <f>COUNTIFS(Answers!$F$12:$F$87,F$32,Answers!$M$12:$M$87,$B36)</f>
        <v>2</v>
      </c>
      <c r="G36" s="19">
        <f t="shared" si="3"/>
        <v>4</v>
      </c>
      <c r="U36" s="51"/>
    </row>
    <row r="37" spans="2:21" x14ac:dyDescent="0.25">
      <c r="B37" s="55" t="s">
        <v>57</v>
      </c>
      <c r="C37" s="11">
        <f>COUNTIFS(Answers!$F$12:$F$87,C$32,Answers!$M$12:$M$87,$B37)</f>
        <v>1</v>
      </c>
      <c r="D37" s="11">
        <f>COUNTIFS(Answers!$F$12:$F$87,D$32,Answers!$M$12:$M$87,$B37)</f>
        <v>2</v>
      </c>
      <c r="E37" s="11">
        <f>COUNTIFS(Answers!$F$12:$F$87,E$32,Answers!$M$12:$M$87,$B37)</f>
        <v>0</v>
      </c>
      <c r="F37" s="11">
        <f>COUNTIFS(Answers!$F$12:$F$87,F$32,Answers!$M$12:$M$87,$B37)</f>
        <v>0</v>
      </c>
      <c r="G37" s="19">
        <f t="shared" si="3"/>
        <v>3</v>
      </c>
      <c r="U37" s="51"/>
    </row>
    <row r="38" spans="2:21" x14ac:dyDescent="0.25">
      <c r="B38" s="55" t="s">
        <v>28</v>
      </c>
      <c r="C38" s="11">
        <f>COUNTIFS(Answers!$F$12:$F$87,C$32,Answers!$M$12:$M$87,$B38)</f>
        <v>2</v>
      </c>
      <c r="D38" s="11">
        <f>COUNTIFS(Answers!$F$12:$F$87,D$32,Answers!$M$12:$M$87,$B38)</f>
        <v>1</v>
      </c>
      <c r="E38" s="11">
        <f>COUNTIFS(Answers!$F$12:$F$87,E$32,Answers!$M$12:$M$87,$B38)</f>
        <v>3</v>
      </c>
      <c r="F38" s="11">
        <f>COUNTIFS(Answers!$F$12:$F$87,F$32,Answers!$M$12:$M$87,$B38)</f>
        <v>3</v>
      </c>
      <c r="G38" s="19">
        <f t="shared" si="3"/>
        <v>9</v>
      </c>
      <c r="U38" s="51"/>
    </row>
    <row r="39" spans="2:21" x14ac:dyDescent="0.25">
      <c r="B39" s="55" t="s">
        <v>50</v>
      </c>
      <c r="C39" s="11">
        <f>COUNTIFS(Answers!$F$12:$F$87,C$32,Answers!$M$12:$M$87,$B39)</f>
        <v>0</v>
      </c>
      <c r="D39" s="11">
        <f>COUNTIFS(Answers!$F$12:$F$87,D$32,Answers!$M$12:$M$87,$B39)</f>
        <v>0</v>
      </c>
      <c r="E39" s="11">
        <f>COUNTIFS(Answers!$F$12:$F$87,E$32,Answers!$M$12:$M$87,$B39)</f>
        <v>0</v>
      </c>
      <c r="F39" s="11">
        <f>COUNTIFS(Answers!$F$12:$F$87,F$32,Answers!$M$12:$M$87,$B39)</f>
        <v>2</v>
      </c>
      <c r="G39" s="19">
        <f t="shared" si="3"/>
        <v>2</v>
      </c>
      <c r="U39" s="51"/>
    </row>
    <row r="40" spans="2:21" x14ac:dyDescent="0.25">
      <c r="B40" s="55" t="s">
        <v>42</v>
      </c>
      <c r="C40" s="11">
        <f>COUNTIFS(Answers!$F$12:$F$87,C$32,Answers!$M$12:$M$87,$B40)</f>
        <v>1</v>
      </c>
      <c r="D40" s="11">
        <f>COUNTIFS(Answers!$F$12:$F$87,D$32,Answers!$M$12:$M$87,$B40)</f>
        <v>0</v>
      </c>
      <c r="E40" s="11">
        <f>COUNTIFS(Answers!$F$12:$F$87,E$32,Answers!$M$12:$M$87,$B40)</f>
        <v>5</v>
      </c>
      <c r="F40" s="11">
        <f>COUNTIFS(Answers!$F$12:$F$87,F$32,Answers!$M$12:$M$87,$B40)</f>
        <v>3</v>
      </c>
      <c r="G40" s="19">
        <f t="shared" si="3"/>
        <v>9</v>
      </c>
      <c r="U40" s="51"/>
    </row>
    <row r="41" spans="2:21" x14ac:dyDescent="0.25">
      <c r="B41" s="53" t="s">
        <v>47</v>
      </c>
      <c r="C41" s="11">
        <f>COUNTIFS(Answers!$F$12:$F$87,C$32,Answers!$M$12:$M$87,$B41)</f>
        <v>0</v>
      </c>
      <c r="D41" s="11">
        <f>COUNTIFS(Answers!$F$12:$F$87,D$32,Answers!$M$12:$M$87,$B41)</f>
        <v>0</v>
      </c>
      <c r="E41" s="11">
        <f>COUNTIFS(Answers!$F$12:$F$87,E$32,Answers!$M$12:$M$87,$B41)</f>
        <v>4</v>
      </c>
      <c r="F41" s="11">
        <f>COUNTIFS(Answers!$F$12:$F$87,F$32,Answers!$M$12:$M$87,$B41)</f>
        <v>3</v>
      </c>
      <c r="G41" s="19">
        <f t="shared" si="3"/>
        <v>7</v>
      </c>
      <c r="U41" s="51"/>
    </row>
    <row r="42" spans="2:21" x14ac:dyDescent="0.25">
      <c r="B42" s="81" t="s">
        <v>238</v>
      </c>
      <c r="C42" s="18">
        <f>SUM(C33:C41)</f>
        <v>26</v>
      </c>
      <c r="D42" s="18">
        <f t="shared" ref="D42:F42" si="4">SUM(D33:D41)</f>
        <v>18</v>
      </c>
      <c r="E42" s="18">
        <f t="shared" si="4"/>
        <v>19</v>
      </c>
      <c r="F42" s="18">
        <f t="shared" si="4"/>
        <v>13</v>
      </c>
      <c r="G42" s="16">
        <f t="shared" si="3"/>
        <v>76</v>
      </c>
      <c r="U42" s="51"/>
    </row>
    <row r="43" spans="2:21" x14ac:dyDescent="0.25">
      <c r="U43" s="51"/>
    </row>
    <row r="44" spans="2:21" ht="30" customHeight="1" x14ac:dyDescent="0.25">
      <c r="C44" s="57"/>
      <c r="U44" s="51"/>
    </row>
    <row r="45" spans="2:21" x14ac:dyDescent="0.25">
      <c r="B45" s="82" t="s">
        <v>235</v>
      </c>
      <c r="C45" s="106" t="s">
        <v>67</v>
      </c>
      <c r="D45" s="106"/>
      <c r="E45" s="106"/>
      <c r="F45" s="106"/>
      <c r="G45" s="107" t="s">
        <v>232</v>
      </c>
      <c r="U45" s="51"/>
    </row>
    <row r="46" spans="2:21" ht="30" x14ac:dyDescent="0.25">
      <c r="B46" s="82"/>
      <c r="C46" s="52" t="s">
        <v>242</v>
      </c>
      <c r="D46" s="52" t="s">
        <v>243</v>
      </c>
      <c r="E46" s="52" t="s">
        <v>240</v>
      </c>
      <c r="F46" s="52" t="s">
        <v>241</v>
      </c>
      <c r="G46" s="107"/>
      <c r="U46" s="51"/>
    </row>
    <row r="47" spans="2:21" x14ac:dyDescent="0.25">
      <c r="B47" s="53" t="s">
        <v>17</v>
      </c>
      <c r="C47" s="10">
        <f>AVERAGEIFS(Answers!$E$12:$E$87,Answers!$F$12:$F$87,C$32,Answers!$M$12:$M$87,$B47)</f>
        <v>0.53749999999999987</v>
      </c>
      <c r="D47" s="10">
        <f>AVERAGEIFS(Answers!$E$12:$E$87,Answers!$F$12:$F$87,D$32,Answers!$M$12:$M$87,$B47)</f>
        <v>0.39999999999999997</v>
      </c>
      <c r="E47" s="10">
        <f>AVERAGEIFS(Answers!$E$12:$E$87,Answers!$F$12:$F$87,E$32,Answers!$M$12:$M$87,$B47)</f>
        <v>0.6</v>
      </c>
      <c r="F47" s="58" t="s">
        <v>63</v>
      </c>
      <c r="G47" s="14">
        <f>AVERAGEIF(Answers!$M$12:$M$87,$B47,Answers!$E$12:$E$87)</f>
        <v>0.50833333333333319</v>
      </c>
      <c r="U47" s="51"/>
    </row>
    <row r="48" spans="2:21" x14ac:dyDescent="0.25">
      <c r="B48" s="55" t="s">
        <v>32</v>
      </c>
      <c r="C48" s="10">
        <f>AVERAGEIFS(Answers!$E$12:$E$87,Answers!$F$12:$F$87,C$32,Answers!$M$12:$M$87,$B48)</f>
        <v>0.3</v>
      </c>
      <c r="D48" s="10">
        <f>AVERAGEIFS(Answers!$E$12:$E$87,Answers!$F$12:$F$87,D$32,Answers!$M$12:$M$87,$B48)</f>
        <v>0.48</v>
      </c>
      <c r="E48" s="10">
        <f>AVERAGEIFS(Answers!$E$12:$E$87,Answers!$F$12:$F$87,E$32,Answers!$M$12:$M$87,$B48)</f>
        <v>0.6</v>
      </c>
      <c r="F48" s="58" t="s">
        <v>63</v>
      </c>
      <c r="G48" s="14">
        <f>AVERAGEIF(Answers!$M$12:$M$87,$B48,Answers!$E$12:$E$87)</f>
        <v>0.47142857142857136</v>
      </c>
      <c r="U48" s="51"/>
    </row>
    <row r="49" spans="2:21" ht="15" customHeight="1" x14ac:dyDescent="0.25">
      <c r="B49" s="55" t="s">
        <v>58</v>
      </c>
      <c r="C49" s="10">
        <f>AVERAGEIFS(Answers!$E$12:$E$87,Answers!$F$12:$F$87,C$32,Answers!$M$12:$M$87,$B49)</f>
        <v>0.59</v>
      </c>
      <c r="D49" s="10">
        <f>AVERAGEIFS(Answers!$E$12:$E$87,Answers!$F$12:$F$87,D$32,Answers!$M$12:$M$87,$B49)</f>
        <v>0.44999999999999996</v>
      </c>
      <c r="E49" s="10">
        <f>AVERAGEIFS(Answers!$E$12:$E$87,Answers!$F$12:$F$87,E$32,Answers!$M$12:$M$87,$B49)</f>
        <v>0.52500000000000002</v>
      </c>
      <c r="F49" s="58" t="s">
        <v>63</v>
      </c>
      <c r="G49" s="14">
        <f>AVERAGEIF(Answers!$M$12:$M$87,$B49,Answers!$E$12:$E$87)</f>
        <v>0.55624999999999991</v>
      </c>
      <c r="U49" s="51"/>
    </row>
    <row r="50" spans="2:21" ht="15" customHeight="1" x14ac:dyDescent="0.25">
      <c r="B50" s="55" t="s">
        <v>22</v>
      </c>
      <c r="C50" s="10">
        <f>AVERAGEIFS(Answers!$E$12:$E$87,Answers!$F$12:$F$87,C$32,Answers!$M$12:$M$87,$B50)</f>
        <v>0.8</v>
      </c>
      <c r="D50" s="10" t="s">
        <v>63</v>
      </c>
      <c r="E50" s="58" t="s">
        <v>63</v>
      </c>
      <c r="F50" s="10">
        <f>AVERAGEIFS(Answers!$E$12:$E$87,Answers!$F$12:$F$87,F$32,Answers!$M$12:$M$87,$B50)</f>
        <v>0.65</v>
      </c>
      <c r="G50" s="14">
        <f>AVERAGEIF(Answers!$M$12:$M$87,$B50,Answers!$E$12:$E$87)</f>
        <v>0.72500000000000009</v>
      </c>
      <c r="U50" s="51"/>
    </row>
    <row r="51" spans="2:21" ht="15" customHeight="1" x14ac:dyDescent="0.25">
      <c r="B51" s="55" t="s">
        <v>57</v>
      </c>
      <c r="C51" s="10">
        <f>AVERAGEIFS(Answers!$E$12:$E$87,Answers!$F$12:$F$87,C$32,Answers!$M$12:$M$87,$B51)</f>
        <v>0.3</v>
      </c>
      <c r="D51" s="10">
        <f>AVERAGEIFS(Answers!$E$12:$E$87,Answers!$F$12:$F$87,D$32,Answers!$M$12:$M$87,$B51)</f>
        <v>0.65</v>
      </c>
      <c r="E51" s="58" t="s">
        <v>63</v>
      </c>
      <c r="F51" s="58" t="s">
        <v>63</v>
      </c>
      <c r="G51" s="14">
        <f>AVERAGEIF(Answers!$M$12:$M$87,$B51,Answers!$E$12:$E$87)</f>
        <v>0.53333333333333333</v>
      </c>
      <c r="U51" s="51"/>
    </row>
    <row r="52" spans="2:21" ht="15" customHeight="1" x14ac:dyDescent="0.25">
      <c r="B52" s="53" t="s">
        <v>28</v>
      </c>
      <c r="C52" s="10">
        <f>AVERAGEIFS(Answers!$E$12:$E$87,Answers!$F$12:$F$87,C$32,Answers!$M$12:$M$87,$B52)</f>
        <v>0.3</v>
      </c>
      <c r="D52" s="10">
        <f>AVERAGEIFS(Answers!$E$12:$E$87,Answers!$F$12:$F$87,D$32,Answers!$M$12:$M$87,$B52)</f>
        <v>0.3</v>
      </c>
      <c r="E52" s="10">
        <f>AVERAGEIFS(Answers!$E$12:$E$87,Answers!$F$12:$F$87,E$32,Answers!$M$12:$M$87,$B52)</f>
        <v>0.39999999999999997</v>
      </c>
      <c r="F52" s="10">
        <f>AVERAGEIFS(Answers!$E$12:$E$87,Answers!$F$12:$F$87,F$32,Answers!$M$12:$M$87,$B52)</f>
        <v>0.53333333333333333</v>
      </c>
      <c r="G52" s="14">
        <f>AVERAGEIF(Answers!$M$12:$M$87,$B52,Answers!$E$12:$E$87)</f>
        <v>0.41111111111111115</v>
      </c>
      <c r="U52" s="51"/>
    </row>
    <row r="53" spans="2:21" ht="15" customHeight="1" x14ac:dyDescent="0.25">
      <c r="B53" s="55" t="s">
        <v>50</v>
      </c>
      <c r="C53" s="58" t="s">
        <v>63</v>
      </c>
      <c r="D53" s="58" t="s">
        <v>63</v>
      </c>
      <c r="E53" s="10" t="s">
        <v>63</v>
      </c>
      <c r="F53" s="10">
        <f>AVERAGEIFS(Answers!$E$12:$E$87,Answers!$F$12:$F$87,F$32,Answers!$M$12:$M$87,$B53)</f>
        <v>0.8</v>
      </c>
      <c r="G53" s="14">
        <f>AVERAGEIF(Answers!$M$12:$M$87,$B53,Answers!$E$12:$E$87)</f>
        <v>0.8</v>
      </c>
      <c r="U53" s="51"/>
    </row>
    <row r="54" spans="2:21" ht="15" customHeight="1" x14ac:dyDescent="0.25">
      <c r="B54" s="55" t="s">
        <v>42</v>
      </c>
      <c r="C54" s="58" t="s">
        <v>63</v>
      </c>
      <c r="D54" s="58" t="s">
        <v>63</v>
      </c>
      <c r="E54" s="10">
        <f>AVERAGEIFS(Answers!$E$12:$E$87,Answers!$F$12:$F$87,E$32,Answers!$M$12:$M$87,$B54)</f>
        <v>0.52</v>
      </c>
      <c r="F54" s="10">
        <f>AVERAGEIFS(Answers!$E$12:$E$87,Answers!$F$12:$F$87,F$32,Answers!$M$12:$M$87,$B54)</f>
        <v>0.8666666666666667</v>
      </c>
      <c r="G54" s="14">
        <f>AVERAGEIF(Answers!$M$12:$M$87,$B54,Answers!$E$12:$E$87)</f>
        <v>0.68888888888888877</v>
      </c>
      <c r="U54" s="51"/>
    </row>
    <row r="55" spans="2:21" ht="15" customHeight="1" x14ac:dyDescent="0.25">
      <c r="B55" s="53" t="s">
        <v>47</v>
      </c>
      <c r="C55" s="58" t="s">
        <v>63</v>
      </c>
      <c r="D55" s="58" t="s">
        <v>63</v>
      </c>
      <c r="E55" s="10">
        <f>AVERAGEIFS(Answers!$E$12:$E$87,Answers!$F$12:$F$87,E$32,Answers!$M$12:$M$87,$B55)</f>
        <v>0.9</v>
      </c>
      <c r="F55" s="10">
        <f>AVERAGEIFS(Answers!$E$12:$E$87,Answers!$F$12:$F$87,F$32,Answers!$M$12:$M$87,$B55)</f>
        <v>0.70000000000000007</v>
      </c>
      <c r="G55" s="14">
        <f>AVERAGEIF(Answers!$M$12:$M$87,$B55,Answers!$E$12:$E$87)</f>
        <v>0.81428571428571417</v>
      </c>
      <c r="U55" s="51"/>
    </row>
    <row r="56" spans="2:21" ht="15" customHeight="1" x14ac:dyDescent="0.25">
      <c r="B56" s="81" t="s">
        <v>233</v>
      </c>
      <c r="C56" s="14">
        <f>AVERAGEIF(Answers!$F$12:$F$87,C$46,Answers!$E$12:$E$87)</f>
        <v>0.55000000000000016</v>
      </c>
      <c r="D56" s="14">
        <f>AVERAGEIF(Answers!$F$12:$F$87,D$46,Answers!$E$12:$E$87)</f>
        <v>0.47222222222222221</v>
      </c>
      <c r="E56" s="14">
        <f>AVERAGEIF(Answers!$F$12:$F$87,E$46,Answers!$E$12:$E$87)</f>
        <v>0.59473684210526312</v>
      </c>
      <c r="F56" s="14">
        <f>AVERAGEIF(Answers!$F$12:$F$87,F$46,Answers!$E$12:$E$87)</f>
        <v>0.70769230769230762</v>
      </c>
      <c r="G56" s="14">
        <f>AVERAGE(C56:F56)</f>
        <v>0.58116284300494825</v>
      </c>
      <c r="U56" s="51"/>
    </row>
    <row r="57" spans="2:21" ht="15" customHeight="1" x14ac:dyDescent="0.25"/>
    <row r="58" spans="2:21" ht="30" customHeight="1" x14ac:dyDescent="0.25">
      <c r="B58" s="78"/>
      <c r="H58" s="80"/>
    </row>
    <row r="59" spans="2:21" ht="15" customHeight="1" x14ac:dyDescent="0.25">
      <c r="B59" s="120" t="s">
        <v>235</v>
      </c>
      <c r="C59" s="122" t="s">
        <v>234</v>
      </c>
      <c r="D59" s="124" t="s">
        <v>67</v>
      </c>
      <c r="E59" s="124"/>
      <c r="F59" s="124"/>
      <c r="G59" s="124"/>
      <c r="H59" s="125" t="s">
        <v>232</v>
      </c>
      <c r="U59" s="51"/>
    </row>
    <row r="60" spans="2:21" ht="40.5" customHeight="1" x14ac:dyDescent="0.25">
      <c r="B60" s="121"/>
      <c r="C60" s="123"/>
      <c r="D60" s="52" t="s">
        <v>242</v>
      </c>
      <c r="E60" s="52" t="s">
        <v>243</v>
      </c>
      <c r="F60" s="52" t="s">
        <v>240</v>
      </c>
      <c r="G60" s="52" t="s">
        <v>241</v>
      </c>
      <c r="H60" s="126"/>
      <c r="U60" s="51"/>
    </row>
    <row r="61" spans="2:21" ht="15" customHeight="1" x14ac:dyDescent="0.25">
      <c r="B61" s="114" t="s">
        <v>17</v>
      </c>
      <c r="C61" s="69" t="s">
        <v>35</v>
      </c>
      <c r="D61" s="25">
        <f>COUNTIFS(Answers!$F$12:$F$87,D$60,Answers!$N$12:$N$87,$C61)</f>
        <v>0</v>
      </c>
      <c r="E61" s="25">
        <f>COUNTIFS(Answers!$F$12:$F$87,E$60,Answers!$N$12:$N$87,$C61)</f>
        <v>1</v>
      </c>
      <c r="F61" s="25">
        <f>COUNTIFS(Answers!$F$12:$F$87,F$60,Answers!$N$12:$N$87,$C61)</f>
        <v>0</v>
      </c>
      <c r="G61" s="25">
        <f>COUNTIFS(Answers!$F$12:$F$87,G$60,Answers!$N$12:$N$87,$C61)</f>
        <v>0</v>
      </c>
      <c r="H61" s="26">
        <f t="shared" ref="H61:H89" si="5">SUM(D61:G61)</f>
        <v>1</v>
      </c>
      <c r="U61" s="51"/>
    </row>
    <row r="62" spans="2:21" ht="15" customHeight="1" x14ac:dyDescent="0.25">
      <c r="B62" s="115"/>
      <c r="C62" s="70" t="s">
        <v>18</v>
      </c>
      <c r="D62" s="33">
        <f>COUNTIFS(Answers!$F$12:$F$87,D$60,Answers!$N$12:$N$87,$C62)</f>
        <v>6</v>
      </c>
      <c r="E62" s="33">
        <f>COUNTIFS(Answers!$F$12:$F$87,E$60,Answers!$N$12:$N$87,$C62)</f>
        <v>0</v>
      </c>
      <c r="F62" s="33">
        <f>COUNTIFS(Answers!$F$12:$F$87,F$60,Answers!$N$12:$N$87,$C62)</f>
        <v>0</v>
      </c>
      <c r="G62" s="33">
        <f>COUNTIFS(Answers!$F$12:$F$87,G$60,Answers!$N$12:$N$87,$C62)</f>
        <v>0</v>
      </c>
      <c r="H62" s="34">
        <f t="shared" si="5"/>
        <v>6</v>
      </c>
      <c r="U62" s="51"/>
    </row>
    <row r="63" spans="2:21" ht="15" customHeight="1" x14ac:dyDescent="0.25">
      <c r="B63" s="115"/>
      <c r="C63" s="71" t="s">
        <v>21</v>
      </c>
      <c r="D63" s="33">
        <f>COUNTIFS(Answers!$F$12:$F$87,D$60,Answers!$N$12:$N$87,$C63)</f>
        <v>1</v>
      </c>
      <c r="E63" s="33">
        <f>COUNTIFS(Answers!$F$12:$F$87,E$60,Answers!$N$12:$N$87,$C63)</f>
        <v>0</v>
      </c>
      <c r="F63" s="33">
        <f>COUNTIFS(Answers!$F$12:$F$87,F$60,Answers!$N$12:$N$87,$C63)</f>
        <v>0</v>
      </c>
      <c r="G63" s="33">
        <f>COUNTIFS(Answers!$F$12:$F$87,G$60,Answers!$N$12:$N$87,$C63)</f>
        <v>0</v>
      </c>
      <c r="H63" s="34">
        <f t="shared" si="5"/>
        <v>1</v>
      </c>
      <c r="S63" s="51"/>
      <c r="U63" s="51"/>
    </row>
    <row r="64" spans="2:21" ht="15" customHeight="1" x14ac:dyDescent="0.25">
      <c r="B64" s="115"/>
      <c r="C64" s="71" t="s">
        <v>20</v>
      </c>
      <c r="D64" s="33">
        <f>COUNTIFS(Answers!$F$12:$F$87,D$60,Answers!$N$12:$N$87,$C64)</f>
        <v>0</v>
      </c>
      <c r="E64" s="33">
        <f>COUNTIFS(Answers!$F$12:$F$87,E$60,Answers!$N$12:$N$87,$C64)</f>
        <v>0</v>
      </c>
      <c r="F64" s="33">
        <f>COUNTIFS(Answers!$F$12:$F$87,F$60,Answers!$N$12:$N$87,$C64)</f>
        <v>0</v>
      </c>
      <c r="G64" s="33">
        <f>COUNTIFS(Answers!$F$12:$F$87,G$60,Answers!$N$12:$N$87,$C64)</f>
        <v>0</v>
      </c>
      <c r="H64" s="34">
        <f t="shared" si="5"/>
        <v>0</v>
      </c>
      <c r="S64" s="51"/>
      <c r="U64" s="51"/>
    </row>
    <row r="65" spans="2:21" ht="15" customHeight="1" x14ac:dyDescent="0.25">
      <c r="B65" s="116"/>
      <c r="C65" s="72" t="s">
        <v>31</v>
      </c>
      <c r="D65" s="29">
        <f>COUNTIFS(Answers!$F$12:$F$87,D$60,Answers!$N$12:$N$87,$C65)</f>
        <v>0</v>
      </c>
      <c r="E65" s="29">
        <f>COUNTIFS(Answers!$F$12:$F$87,E$60,Answers!$N$12:$N$87,$C65)</f>
        <v>2</v>
      </c>
      <c r="F65" s="29">
        <f>COUNTIFS(Answers!$F$12:$F$87,F$60,Answers!$N$12:$N$87,$C65)</f>
        <v>1</v>
      </c>
      <c r="G65" s="29">
        <f>COUNTIFS(Answers!$F$12:$F$87,G$60,Answers!$N$12:$N$87,$C65)</f>
        <v>0</v>
      </c>
      <c r="H65" s="30">
        <f t="shared" si="5"/>
        <v>3</v>
      </c>
      <c r="S65" s="51"/>
      <c r="U65" s="51"/>
    </row>
    <row r="66" spans="2:21" ht="15" customHeight="1" x14ac:dyDescent="0.25">
      <c r="B66" s="111" t="s">
        <v>32</v>
      </c>
      <c r="C66" s="69" t="s">
        <v>27</v>
      </c>
      <c r="D66" s="25">
        <f>COUNTIFS(Answers!$F$12:$F$87,D$60,Answers!$N$12:$N$87,$C66)</f>
        <v>2</v>
      </c>
      <c r="E66" s="25">
        <f>COUNTIFS(Answers!$F$12:$F$87,E$60,Answers!$N$12:$N$87,$C66)</f>
        <v>6</v>
      </c>
      <c r="F66" s="25">
        <f>COUNTIFS(Answers!$F$12:$F$87,F$60,Answers!$N$12:$N$87,$C66)</f>
        <v>1</v>
      </c>
      <c r="G66" s="25">
        <f>COUNTIFS(Answers!$F$12:$F$87,G$60,Answers!$N$12:$N$87,$C66)</f>
        <v>0</v>
      </c>
      <c r="H66" s="26">
        <f t="shared" ref="H66:H78" si="6">SUM(D66:G66)</f>
        <v>9</v>
      </c>
      <c r="S66" s="51"/>
      <c r="T66" s="51"/>
      <c r="U66" s="51"/>
    </row>
    <row r="67" spans="2:21" ht="15" customHeight="1" x14ac:dyDescent="0.25">
      <c r="B67" s="112"/>
      <c r="C67" s="70" t="s">
        <v>33</v>
      </c>
      <c r="D67" s="33">
        <f>COUNTIFS(Answers!$F$12:$F$87,D$60,Answers!$N$12:$N$87,$C67)</f>
        <v>0</v>
      </c>
      <c r="E67" s="33">
        <f>COUNTIFS(Answers!$F$12:$F$87,E$60,Answers!$N$12:$N$87,$C67)</f>
        <v>2</v>
      </c>
      <c r="F67" s="33">
        <f>COUNTIFS(Answers!$F$12:$F$87,F$60,Answers!$N$12:$N$87,$C67)</f>
        <v>1</v>
      </c>
      <c r="G67" s="33">
        <f>COUNTIFS(Answers!$F$12:$F$87,G$60,Answers!$N$12:$N$87,$C67)</f>
        <v>0</v>
      </c>
      <c r="H67" s="34">
        <f t="shared" si="6"/>
        <v>3</v>
      </c>
      <c r="S67" s="51"/>
      <c r="T67" s="51"/>
      <c r="U67" s="51"/>
    </row>
    <row r="68" spans="2:21" ht="15" customHeight="1" x14ac:dyDescent="0.25">
      <c r="B68" s="112"/>
      <c r="C68" s="70" t="s">
        <v>41</v>
      </c>
      <c r="D68" s="33">
        <f>COUNTIFS(Answers!$F$12:$F$87,D$60,Answers!$N$12:$N$87,$C68)</f>
        <v>0</v>
      </c>
      <c r="E68" s="33">
        <f>COUNTIFS(Answers!$F$12:$F$87,E$60,Answers!$N$12:$N$87,$C68)</f>
        <v>0</v>
      </c>
      <c r="F68" s="33">
        <f>COUNTIFS(Answers!$F$12:$F$87,F$60,Answers!$N$12:$N$87,$C68)</f>
        <v>0</v>
      </c>
      <c r="G68" s="33">
        <f>COUNTIFS(Answers!$F$12:$F$87,G$60,Answers!$N$12:$N$87,$C68)</f>
        <v>0</v>
      </c>
      <c r="H68" s="34">
        <f t="shared" si="6"/>
        <v>0</v>
      </c>
      <c r="S68" s="51"/>
      <c r="T68" s="51"/>
      <c r="U68" s="51"/>
    </row>
    <row r="69" spans="2:21" ht="15" customHeight="1" x14ac:dyDescent="0.25">
      <c r="B69" s="113"/>
      <c r="C69" s="72" t="s">
        <v>36</v>
      </c>
      <c r="D69" s="29">
        <f>COUNTIFS(Answers!$F$12:$F$87,D$60,Answers!$N$12:$N$87,$C69)</f>
        <v>0</v>
      </c>
      <c r="E69" s="29">
        <f>COUNTIFS(Answers!$F$12:$F$87,E$60,Answers!$N$12:$N$87,$C69)</f>
        <v>2</v>
      </c>
      <c r="F69" s="29">
        <f>COUNTIFS(Answers!$F$12:$F$87,F$60,Answers!$N$12:$N$87,$C69)</f>
        <v>0</v>
      </c>
      <c r="G69" s="29">
        <f>COUNTIFS(Answers!$F$12:$F$87,G$60,Answers!$N$12:$N$87,$C69)</f>
        <v>0</v>
      </c>
      <c r="H69" s="30">
        <f t="shared" si="6"/>
        <v>2</v>
      </c>
      <c r="S69" s="51"/>
      <c r="T69" s="51"/>
      <c r="U69" s="51"/>
    </row>
    <row r="70" spans="2:21" ht="15" customHeight="1" x14ac:dyDescent="0.25">
      <c r="B70" s="114" t="s">
        <v>58</v>
      </c>
      <c r="C70" s="69" t="s">
        <v>19</v>
      </c>
      <c r="D70" s="25">
        <f>COUNTIFS(Answers!$F$12:$F$87,D$60,Answers!$N$12:$N$87,$C70)</f>
        <v>11</v>
      </c>
      <c r="E70" s="25">
        <f>COUNTIFS(Answers!$F$12:$F$87,E$60,Answers!$N$12:$N$87,$C70)</f>
        <v>1</v>
      </c>
      <c r="F70" s="25">
        <f>COUNTIFS(Answers!$F$12:$F$87,F$60,Answers!$N$12:$N$87,$C70)</f>
        <v>0</v>
      </c>
      <c r="G70" s="25">
        <f>COUNTIFS(Answers!$F$12:$F$87,G$60,Answers!$N$12:$N$87,$C70)</f>
        <v>0</v>
      </c>
      <c r="H70" s="26">
        <f t="shared" si="6"/>
        <v>12</v>
      </c>
      <c r="S70" s="51"/>
      <c r="T70" s="51"/>
      <c r="U70" s="51"/>
    </row>
    <row r="71" spans="2:21" ht="15" customHeight="1" x14ac:dyDescent="0.25">
      <c r="B71" s="115"/>
      <c r="C71" s="70" t="s">
        <v>45</v>
      </c>
      <c r="D71" s="33">
        <f>COUNTIFS(Answers!$F$12:$F$87,D$60,Answers!$N$12:$N$87,$C71)</f>
        <v>0</v>
      </c>
      <c r="E71" s="33">
        <f>COUNTIFS(Answers!$F$12:$F$87,E$60,Answers!$N$12:$N$87,$C71)</f>
        <v>0</v>
      </c>
      <c r="F71" s="33">
        <f>COUNTIFS(Answers!$F$12:$F$87,F$60,Answers!$N$12:$N$87,$C71)</f>
        <v>3</v>
      </c>
      <c r="G71" s="33">
        <f>COUNTIFS(Answers!$F$12:$F$87,G$60,Answers!$N$12:$N$87,$C71)</f>
        <v>0</v>
      </c>
      <c r="H71" s="34">
        <f t="shared" si="6"/>
        <v>3</v>
      </c>
      <c r="S71" s="51"/>
      <c r="T71" s="51"/>
      <c r="U71" s="51"/>
    </row>
    <row r="72" spans="2:21" ht="15" customHeight="1" x14ac:dyDescent="0.25">
      <c r="B72" s="115"/>
      <c r="C72" s="71" t="s">
        <v>46</v>
      </c>
      <c r="D72" s="33">
        <f>COUNTIFS(Answers!$F$12:$F$87,D$60,Answers!$N$12:$N$87,$C72)</f>
        <v>0</v>
      </c>
      <c r="E72" s="33">
        <f>COUNTIFS(Answers!$F$12:$F$87,E$60,Answers!$N$12:$N$87,$C72)</f>
        <v>0</v>
      </c>
      <c r="F72" s="33">
        <f>COUNTIFS(Answers!$F$12:$F$87,F$60,Answers!$N$12:$N$87,$C72)</f>
        <v>1</v>
      </c>
      <c r="G72" s="33">
        <f>COUNTIFS(Answers!$F$12:$F$87,G$60,Answers!$N$12:$N$87,$C72)</f>
        <v>0</v>
      </c>
      <c r="H72" s="34">
        <f t="shared" si="6"/>
        <v>1</v>
      </c>
      <c r="S72" s="51"/>
      <c r="T72" s="51"/>
      <c r="U72" s="51"/>
    </row>
    <row r="73" spans="2:21" ht="15" customHeight="1" x14ac:dyDescent="0.25">
      <c r="B73" s="116"/>
      <c r="C73" s="73" t="s">
        <v>37</v>
      </c>
      <c r="D73" s="29">
        <f>COUNTIFS(Answers!$F$12:$F$87,D$60,Answers!$N$12:$N$87,$C73)</f>
        <v>0</v>
      </c>
      <c r="E73" s="29">
        <f>COUNTIFS(Answers!$F$12:$F$87,E$60,Answers!$N$12:$N$87,$C73)</f>
        <v>1</v>
      </c>
      <c r="F73" s="29">
        <f>COUNTIFS(Answers!$F$12:$F$87,F$60,Answers!$N$12:$N$87,$C73)</f>
        <v>0</v>
      </c>
      <c r="G73" s="29">
        <f>COUNTIFS(Answers!$F$12:$F$87,G$60,Answers!$N$12:$N$87,$C73)</f>
        <v>0</v>
      </c>
      <c r="H73" s="30">
        <f t="shared" si="6"/>
        <v>1</v>
      </c>
      <c r="S73" s="51"/>
      <c r="T73" s="51"/>
      <c r="U73" s="51"/>
    </row>
    <row r="74" spans="2:21" ht="15" customHeight="1" x14ac:dyDescent="0.25">
      <c r="B74" s="111" t="s">
        <v>22</v>
      </c>
      <c r="C74" s="69" t="s">
        <v>23</v>
      </c>
      <c r="D74" s="25">
        <f>COUNTIFS(Answers!$F$12:$F$87,D$60,Answers!$N$12:$N$87,$C74)</f>
        <v>1</v>
      </c>
      <c r="E74" s="25">
        <f>COUNTIFS(Answers!$F$12:$F$87,E$60,Answers!$N$12:$N$87,$C74)</f>
        <v>0</v>
      </c>
      <c r="F74" s="25">
        <f>COUNTIFS(Answers!$F$12:$F$87,F$60,Answers!$N$12:$N$87,$C74)</f>
        <v>0</v>
      </c>
      <c r="G74" s="25">
        <f>COUNTIFS(Answers!$F$12:$F$87,G$60,Answers!$N$12:$N$87,$C74)</f>
        <v>2</v>
      </c>
      <c r="H74" s="26">
        <f t="shared" si="6"/>
        <v>3</v>
      </c>
      <c r="S74" s="51"/>
      <c r="T74" s="51"/>
      <c r="U74" s="51"/>
    </row>
    <row r="75" spans="2:21" ht="15" customHeight="1" x14ac:dyDescent="0.25">
      <c r="B75" s="113"/>
      <c r="C75" s="72" t="s">
        <v>24</v>
      </c>
      <c r="D75" s="29">
        <f>COUNTIFS(Answers!$F$12:$F$87,D$60,Answers!$N$12:$N$87,$C75)</f>
        <v>1</v>
      </c>
      <c r="E75" s="29">
        <f>COUNTIFS(Answers!$F$12:$F$87,E$60,Answers!$N$12:$N$87,$C75)</f>
        <v>0</v>
      </c>
      <c r="F75" s="29">
        <f>COUNTIFS(Answers!$F$12:$F$87,F$60,Answers!$N$12:$N$87,$C75)</f>
        <v>0</v>
      </c>
      <c r="G75" s="29">
        <f>COUNTIFS(Answers!$F$12:$F$87,G$60,Answers!$N$12:$N$87,$C75)</f>
        <v>0</v>
      </c>
      <c r="H75" s="30">
        <f t="shared" si="6"/>
        <v>1</v>
      </c>
      <c r="S75" s="51"/>
      <c r="T75" s="51"/>
      <c r="U75" s="51"/>
    </row>
    <row r="76" spans="2:21" ht="15" customHeight="1" x14ac:dyDescent="0.25">
      <c r="B76" s="114" t="s">
        <v>57</v>
      </c>
      <c r="C76" s="69" t="s">
        <v>40</v>
      </c>
      <c r="D76" s="25">
        <f>COUNTIFS(Answers!$F$12:$F$87,D$60,Answers!$N$12:$N$87,$C76)</f>
        <v>0</v>
      </c>
      <c r="E76" s="25">
        <f>COUNTIFS(Answers!$F$12:$F$87,E$60,Answers!$N$12:$N$87,$C76)</f>
        <v>1</v>
      </c>
      <c r="F76" s="25">
        <f>COUNTIFS(Answers!$F$12:$F$87,F$60,Answers!$N$12:$N$87,$C76)</f>
        <v>0</v>
      </c>
      <c r="G76" s="25">
        <f>COUNTIFS(Answers!$F$12:$F$87,G$60,Answers!$N$12:$N$87,$C76)</f>
        <v>0</v>
      </c>
      <c r="H76" s="26">
        <f t="shared" si="6"/>
        <v>1</v>
      </c>
      <c r="S76" s="51"/>
      <c r="T76" s="51"/>
      <c r="U76" s="51"/>
    </row>
    <row r="77" spans="2:21" ht="15" customHeight="1" x14ac:dyDescent="0.25">
      <c r="B77" s="115"/>
      <c r="C77" s="70" t="s">
        <v>26</v>
      </c>
      <c r="D77" s="33">
        <f>COUNTIFS(Answers!$F$12:$F$87,D$60,Answers!$N$12:$N$87,$C77)</f>
        <v>1</v>
      </c>
      <c r="E77" s="33">
        <f>COUNTIFS(Answers!$F$12:$F$87,E$60,Answers!$N$12:$N$87,$C77)</f>
        <v>0</v>
      </c>
      <c r="F77" s="33">
        <f>COUNTIFS(Answers!$F$12:$F$87,F$60,Answers!$N$12:$N$87,$C77)</f>
        <v>0</v>
      </c>
      <c r="G77" s="33">
        <f>COUNTIFS(Answers!$F$12:$F$87,G$60,Answers!$N$12:$N$87,$C77)</f>
        <v>0</v>
      </c>
      <c r="H77" s="34">
        <f t="shared" si="6"/>
        <v>1</v>
      </c>
      <c r="S77" s="51"/>
      <c r="T77" s="51"/>
      <c r="U77" s="51"/>
    </row>
    <row r="78" spans="2:21" ht="15" customHeight="1" x14ac:dyDescent="0.25">
      <c r="B78" s="116"/>
      <c r="C78" s="73" t="s">
        <v>39</v>
      </c>
      <c r="D78" s="29">
        <f>COUNTIFS(Answers!$F$12:$F$87,D$60,Answers!$N$12:$N$87,$C78)</f>
        <v>0</v>
      </c>
      <c r="E78" s="29">
        <f>COUNTIFS(Answers!$F$12:$F$87,E$60,Answers!$N$12:$N$87,$C78)</f>
        <v>1</v>
      </c>
      <c r="F78" s="29">
        <f>COUNTIFS(Answers!$F$12:$F$87,F$60,Answers!$N$12:$N$87,$C78)</f>
        <v>0</v>
      </c>
      <c r="G78" s="29">
        <f>COUNTIFS(Answers!$F$12:$F$87,G$60,Answers!$N$12:$N$87,$C78)</f>
        <v>0</v>
      </c>
      <c r="H78" s="30">
        <f t="shared" si="6"/>
        <v>1</v>
      </c>
      <c r="S78" s="51"/>
      <c r="T78" s="51"/>
      <c r="U78" s="51"/>
    </row>
    <row r="79" spans="2:21" x14ac:dyDescent="0.25">
      <c r="B79" s="114" t="s">
        <v>28</v>
      </c>
      <c r="C79" s="74" t="s">
        <v>29</v>
      </c>
      <c r="D79" s="25">
        <f>COUNTIFS(Answers!$F$12:$F$87,D$60,Answers!$N$12:$N$87,$C79)</f>
        <v>1</v>
      </c>
      <c r="E79" s="25">
        <f>COUNTIFS(Answers!$F$12:$F$87,E$60,Answers!$N$12:$N$87,$C79)</f>
        <v>0</v>
      </c>
      <c r="F79" s="25">
        <f>COUNTIFS(Answers!$F$12:$F$87,F$60,Answers!$N$12:$N$87,$C79)</f>
        <v>1</v>
      </c>
      <c r="G79" s="25">
        <f>COUNTIFS(Answers!$F$12:$F$87,G$60,Answers!$N$12:$N$87,$C79)</f>
        <v>0</v>
      </c>
      <c r="H79" s="26">
        <f t="shared" si="5"/>
        <v>2</v>
      </c>
      <c r="S79" s="51"/>
      <c r="T79" s="51"/>
      <c r="U79" s="51"/>
    </row>
    <row r="80" spans="2:21" x14ac:dyDescent="0.25">
      <c r="B80" s="115"/>
      <c r="C80" s="70" t="s">
        <v>56</v>
      </c>
      <c r="D80" s="33">
        <f>COUNTIFS(Answers!$F$12:$F$87,D$60,Answers!$N$12:$N$87,$C80)</f>
        <v>0</v>
      </c>
      <c r="E80" s="33">
        <f>COUNTIFS(Answers!$F$12:$F$87,E$60,Answers!$N$12:$N$87,$C80)</f>
        <v>0</v>
      </c>
      <c r="F80" s="33">
        <f>COUNTIFS(Answers!$F$12:$F$87,F$60,Answers!$N$12:$N$87,$C80)</f>
        <v>0</v>
      </c>
      <c r="G80" s="33">
        <f>COUNTIFS(Answers!$F$12:$F$87,G$60,Answers!$N$12:$N$87,$C80)</f>
        <v>3</v>
      </c>
      <c r="H80" s="34">
        <f t="shared" si="5"/>
        <v>3</v>
      </c>
      <c r="S80" s="51"/>
      <c r="T80" s="51"/>
      <c r="U80" s="51"/>
    </row>
    <row r="81" spans="2:21" x14ac:dyDescent="0.25">
      <c r="B81" s="116"/>
      <c r="C81" s="72" t="s">
        <v>30</v>
      </c>
      <c r="D81" s="29">
        <f>COUNTIFS(Answers!$F$12:$F$87,D$60,Answers!$N$12:$N$87,$C81)</f>
        <v>1</v>
      </c>
      <c r="E81" s="29">
        <f>COUNTIFS(Answers!$F$12:$F$87,E$60,Answers!$N$12:$N$87,$C81)</f>
        <v>1</v>
      </c>
      <c r="F81" s="29">
        <f>COUNTIFS(Answers!$F$12:$F$87,F$60,Answers!$N$12:$N$87,$C81)</f>
        <v>2</v>
      </c>
      <c r="G81" s="29">
        <f>COUNTIFS(Answers!$F$12:$F$87,G$60,Answers!$N$12:$N$87,$C81)</f>
        <v>0</v>
      </c>
      <c r="H81" s="30">
        <f t="shared" si="5"/>
        <v>4</v>
      </c>
      <c r="S81" s="51"/>
      <c r="T81" s="51"/>
      <c r="U81" s="51"/>
    </row>
    <row r="82" spans="2:21" ht="15" customHeight="1" x14ac:dyDescent="0.25">
      <c r="B82" s="111" t="s">
        <v>50</v>
      </c>
      <c r="C82" s="74" t="s">
        <v>51</v>
      </c>
      <c r="D82" s="25">
        <f>COUNTIFS(Answers!$F$12:$F$87,D$60,Answers!$N$12:$N$87,$C82)</f>
        <v>0</v>
      </c>
      <c r="E82" s="25">
        <f>COUNTIFS(Answers!$F$12:$F$87,E$60,Answers!$N$12:$N$87,$C82)</f>
        <v>0</v>
      </c>
      <c r="F82" s="25">
        <f>COUNTIFS(Answers!$F$12:$F$87,F$60,Answers!$N$12:$N$87,$C82)</f>
        <v>0</v>
      </c>
      <c r="G82" s="25">
        <f>COUNTIFS(Answers!$F$12:$F$87,G$60,Answers!$N$12:$N$87,$C82)</f>
        <v>1</v>
      </c>
      <c r="H82" s="26">
        <f t="shared" si="5"/>
        <v>1</v>
      </c>
      <c r="S82" s="51"/>
      <c r="T82" s="51"/>
    </row>
    <row r="83" spans="2:21" ht="15" customHeight="1" x14ac:dyDescent="0.25">
      <c r="B83" s="113"/>
      <c r="C83" s="73" t="s">
        <v>55</v>
      </c>
      <c r="D83" s="29">
        <f>COUNTIFS(Answers!$F$12:$F$87,D$60,Answers!$N$12:$N$87,$C83)</f>
        <v>0</v>
      </c>
      <c r="E83" s="29">
        <f>COUNTIFS(Answers!$F$12:$F$87,E$60,Answers!$N$12:$N$87,$C83)</f>
        <v>0</v>
      </c>
      <c r="F83" s="29">
        <f>COUNTIFS(Answers!$F$12:$F$87,F$60,Answers!$N$12:$N$87,$C83)</f>
        <v>0</v>
      </c>
      <c r="G83" s="29">
        <f>COUNTIFS(Answers!$F$12:$F$87,G$60,Answers!$N$12:$N$87,$C83)</f>
        <v>1</v>
      </c>
      <c r="H83" s="30">
        <f t="shared" si="5"/>
        <v>1</v>
      </c>
      <c r="S83" s="51"/>
      <c r="T83" s="51"/>
    </row>
    <row r="84" spans="2:21" ht="15" customHeight="1" x14ac:dyDescent="0.25">
      <c r="B84" s="111" t="s">
        <v>42</v>
      </c>
      <c r="C84" s="69" t="s">
        <v>43</v>
      </c>
      <c r="D84" s="25">
        <f>COUNTIFS(Answers!$F$12:$F$87,D$60,Answers!$N$12:$N$87,$C84)</f>
        <v>0</v>
      </c>
      <c r="E84" s="25">
        <f>COUNTIFS(Answers!$F$12:$F$87,E$60,Answers!$N$12:$N$87,$C84)</f>
        <v>0</v>
      </c>
      <c r="F84" s="25">
        <f>COUNTIFS(Answers!$F$12:$F$87,F$60,Answers!$N$12:$N$87,$C84)</f>
        <v>1</v>
      </c>
      <c r="G84" s="25">
        <f>COUNTIFS(Answers!$F$12:$F$87,G$60,Answers!$N$12:$N$87,$C84)</f>
        <v>2</v>
      </c>
      <c r="H84" s="26">
        <f>SUM(D84:G84)</f>
        <v>3</v>
      </c>
      <c r="T84" s="51"/>
    </row>
    <row r="85" spans="2:21" ht="15" customHeight="1" x14ac:dyDescent="0.25">
      <c r="B85" s="113"/>
      <c r="C85" s="72" t="s">
        <v>44</v>
      </c>
      <c r="D85" s="29">
        <f>COUNTIFS(Answers!$F$12:$F$87,D$60,Answers!$N$12:$N$87,$C85)</f>
        <v>1</v>
      </c>
      <c r="E85" s="29">
        <f>COUNTIFS(Answers!$F$12:$F$87,E$60,Answers!$N$12:$N$87,$C85)</f>
        <v>0</v>
      </c>
      <c r="F85" s="29">
        <f>COUNTIFS(Answers!$F$12:$F$87,F$60,Answers!$N$12:$N$87,$C85)</f>
        <v>4</v>
      </c>
      <c r="G85" s="29">
        <f>COUNTIFS(Answers!$F$12:$F$87,G$60,Answers!$N$12:$N$87,$C85)</f>
        <v>1</v>
      </c>
      <c r="H85" s="30">
        <f>SUM(D85:G85)</f>
        <v>6</v>
      </c>
      <c r="T85" s="51"/>
    </row>
    <row r="86" spans="2:21" ht="15" customHeight="1" x14ac:dyDescent="0.25">
      <c r="B86" s="114" t="s">
        <v>47</v>
      </c>
      <c r="C86" s="69" t="s">
        <v>49</v>
      </c>
      <c r="D86" s="25">
        <f>COUNTIFS(Answers!$F$12:$F$87,D$60,Answers!$N$12:$N$87,$C86)</f>
        <v>0</v>
      </c>
      <c r="E86" s="25">
        <f>COUNTIFS(Answers!$F$12:$F$87,E$60,Answers!$N$12:$N$87,$C86)</f>
        <v>0</v>
      </c>
      <c r="F86" s="25">
        <f>COUNTIFS(Answers!$F$12:$F$87,F$60,Answers!$N$12:$N$87,$C86)</f>
        <v>0</v>
      </c>
      <c r="G86" s="25">
        <f>COUNTIFS(Answers!$F$12:$F$87,G$60,Answers!$N$12:$N$87,$C86)</f>
        <v>0</v>
      </c>
      <c r="H86" s="26">
        <f t="shared" si="5"/>
        <v>0</v>
      </c>
      <c r="S86" s="51"/>
      <c r="T86" s="51"/>
    </row>
    <row r="87" spans="2:21" ht="15" customHeight="1" x14ac:dyDescent="0.25">
      <c r="B87" s="115"/>
      <c r="C87" s="70" t="s">
        <v>53</v>
      </c>
      <c r="D87" s="33">
        <f>COUNTIFS(Answers!$F$12:$F$87,D$60,Answers!$N$12:$N$87,$C87)</f>
        <v>0</v>
      </c>
      <c r="E87" s="33">
        <f>COUNTIFS(Answers!$F$12:$F$87,E$60,Answers!$N$12:$N$87,$C87)</f>
        <v>0</v>
      </c>
      <c r="F87" s="33">
        <f>COUNTIFS(Answers!$F$12:$F$87,F$60,Answers!$N$12:$N$87,$C87)</f>
        <v>0</v>
      </c>
      <c r="G87" s="33">
        <f>COUNTIFS(Answers!$F$12:$F$87,G$60,Answers!$N$12:$N$87,$C87)</f>
        <v>3</v>
      </c>
      <c r="H87" s="34">
        <f t="shared" si="5"/>
        <v>3</v>
      </c>
      <c r="S87" s="51"/>
    </row>
    <row r="88" spans="2:21" ht="15" customHeight="1" x14ac:dyDescent="0.25">
      <c r="B88" s="116"/>
      <c r="C88" s="72" t="s">
        <v>48</v>
      </c>
      <c r="D88" s="29">
        <f>COUNTIFS(Answers!$F$12:$F$87,D$60,Answers!$N$12:$N$87,$C88)</f>
        <v>0</v>
      </c>
      <c r="E88" s="29">
        <f>COUNTIFS(Answers!$F$12:$F$87,E$60,Answers!$N$12:$N$87,$C88)</f>
        <v>0</v>
      </c>
      <c r="F88" s="29">
        <f>COUNTIFS(Answers!$F$12:$F$87,F$60,Answers!$N$12:$N$87,$C88)</f>
        <v>4</v>
      </c>
      <c r="G88" s="29">
        <f>COUNTIFS(Answers!$F$12:$F$87,G$60,Answers!$N$12:$N$87,$C88)</f>
        <v>0</v>
      </c>
      <c r="H88" s="30">
        <f t="shared" si="5"/>
        <v>4</v>
      </c>
      <c r="S88" s="51"/>
    </row>
    <row r="89" spans="2:21" ht="15" customHeight="1" x14ac:dyDescent="0.25">
      <c r="B89" s="118" t="s">
        <v>238</v>
      </c>
      <c r="C89" s="119"/>
      <c r="D89" s="39">
        <f>SUM(D61:D88)</f>
        <v>26</v>
      </c>
      <c r="E89" s="39">
        <f>SUM(E61:E88)</f>
        <v>18</v>
      </c>
      <c r="F89" s="39">
        <f>SUM(F61:F88)</f>
        <v>19</v>
      </c>
      <c r="G89" s="39">
        <f>SUM(G61:G88)</f>
        <v>13</v>
      </c>
      <c r="H89" s="40">
        <f t="shared" si="5"/>
        <v>76</v>
      </c>
      <c r="S89" s="51"/>
      <c r="T89" s="51"/>
    </row>
    <row r="90" spans="2:21" ht="15" customHeight="1" x14ac:dyDescent="0.25">
      <c r="B90" s="51"/>
      <c r="C90" s="51"/>
      <c r="D90" s="51"/>
      <c r="E90" s="51"/>
      <c r="F90" s="51"/>
      <c r="G90" s="51"/>
      <c r="H90" s="51"/>
      <c r="S90" s="51"/>
      <c r="T90" s="51"/>
    </row>
    <row r="91" spans="2:21" ht="30" customHeight="1" x14ac:dyDescent="0.25">
      <c r="B91" s="108" t="s">
        <v>246</v>
      </c>
      <c r="C91" s="109"/>
      <c r="D91" s="109"/>
      <c r="E91" s="109"/>
      <c r="F91" s="109"/>
      <c r="G91" s="109"/>
      <c r="H91" s="110"/>
      <c r="S91" s="51"/>
      <c r="T91" s="51"/>
    </row>
    <row r="92" spans="2:21" ht="15" customHeight="1" x14ac:dyDescent="0.25">
      <c r="B92" s="127" t="s">
        <v>235</v>
      </c>
      <c r="C92" s="106" t="s">
        <v>234</v>
      </c>
      <c r="D92" s="106" t="s">
        <v>67</v>
      </c>
      <c r="E92" s="106"/>
      <c r="F92" s="106"/>
      <c r="G92" s="106"/>
      <c r="H92" s="129" t="s">
        <v>232</v>
      </c>
      <c r="S92" s="51"/>
      <c r="T92" s="51"/>
    </row>
    <row r="93" spans="2:21" ht="35.25" customHeight="1" x14ac:dyDescent="0.25">
      <c r="B93" s="121"/>
      <c r="C93" s="128"/>
      <c r="D93" s="52" t="s">
        <v>242</v>
      </c>
      <c r="E93" s="52" t="s">
        <v>243</v>
      </c>
      <c r="F93" s="52" t="s">
        <v>240</v>
      </c>
      <c r="G93" s="52" t="s">
        <v>241</v>
      </c>
      <c r="H93" s="126"/>
      <c r="S93" s="51"/>
      <c r="T93" s="51"/>
    </row>
    <row r="94" spans="2:21" ht="15" customHeight="1" x14ac:dyDescent="0.25">
      <c r="B94" s="114" t="s">
        <v>17</v>
      </c>
      <c r="C94" s="63" t="s">
        <v>35</v>
      </c>
      <c r="D94" s="42"/>
      <c r="E94" s="42">
        <f>AVERAGEIFS(Answers!$E$12:$E$87,Answers!$F$12:$F$87,D$32,Answers!$N$12:$N$87,$C94)</f>
        <v>0.6</v>
      </c>
      <c r="F94" s="59"/>
      <c r="G94" s="59"/>
      <c r="H94" s="45">
        <f>AVERAGEIF(Answers!$N$12:$N$87,$C94,Answers!$E$12:$E$87)</f>
        <v>0.6</v>
      </c>
      <c r="S94" s="51"/>
      <c r="T94" s="51"/>
    </row>
    <row r="95" spans="2:21" ht="15" customHeight="1" x14ac:dyDescent="0.25">
      <c r="B95" s="115"/>
      <c r="C95" s="64" t="s">
        <v>18</v>
      </c>
      <c r="D95" s="43">
        <f>AVERAGEIFS(Answers!$E$12:$E$87,Answers!$F$12:$F$87,C$32,Answers!$N$12:$N$87,$C95)</f>
        <v>0.56666666666666654</v>
      </c>
      <c r="E95" s="43" t="s">
        <v>63</v>
      </c>
      <c r="F95" s="60"/>
      <c r="G95" s="60"/>
      <c r="H95" s="46">
        <f>AVERAGEIF(Answers!$N$12:$N$87,$C95,Answers!$E$12:$E$87)</f>
        <v>0.56666666666666654</v>
      </c>
      <c r="S95" s="51"/>
      <c r="T95" s="51"/>
    </row>
    <row r="96" spans="2:21" ht="15" customHeight="1" x14ac:dyDescent="0.25">
      <c r="B96" s="115"/>
      <c r="C96" s="65" t="s">
        <v>21</v>
      </c>
      <c r="D96" s="43">
        <f>AVERAGEIFS(Answers!$E$12:$E$87,Answers!$F$12:$F$87,C$32,Answers!$N$12:$N$87,$C96)</f>
        <v>0.3</v>
      </c>
      <c r="E96" s="60"/>
      <c r="F96" s="60"/>
      <c r="G96" s="60"/>
      <c r="H96" s="46">
        <f>AVERAGEIF(Answers!$N$12:$N$87,$C96,Answers!$E$12:$E$87)</f>
        <v>0.3</v>
      </c>
      <c r="S96" s="51"/>
      <c r="T96" s="51"/>
    </row>
    <row r="97" spans="2:20" ht="15" customHeight="1" x14ac:dyDescent="0.25">
      <c r="B97" s="115"/>
      <c r="C97" s="65" t="s">
        <v>20</v>
      </c>
      <c r="D97" s="43" t="s">
        <v>63</v>
      </c>
      <c r="E97" s="60"/>
      <c r="F97" s="60"/>
      <c r="G97" s="60"/>
      <c r="H97" s="46" t="s">
        <v>63</v>
      </c>
      <c r="S97" s="51"/>
      <c r="T97" s="51"/>
    </row>
    <row r="98" spans="2:20" ht="15" customHeight="1" x14ac:dyDescent="0.25">
      <c r="B98" s="116"/>
      <c r="C98" s="66" t="s">
        <v>31</v>
      </c>
      <c r="D98" s="44"/>
      <c r="E98" s="44">
        <f>AVERAGEIFS(Answers!$E$12:$E$87,Answers!$F$12:$F$87,D$32,Answers!$N$12:$N$87,$C98)</f>
        <v>0.3</v>
      </c>
      <c r="F98" s="44">
        <f>AVERAGEIFS(Answers!$E$12:$E$87,Answers!$F$12:$F$87,E$32,Answers!$N$12:$N$87,$C98)</f>
        <v>0.6</v>
      </c>
      <c r="G98" s="61"/>
      <c r="H98" s="47">
        <f>AVERAGEIF(Answers!$N$12:$N$87,$C98,Answers!$E$12:$E$87)</f>
        <v>0.39999999999999997</v>
      </c>
      <c r="S98" s="51"/>
      <c r="T98" s="51"/>
    </row>
    <row r="99" spans="2:20" ht="15" customHeight="1" x14ac:dyDescent="0.25">
      <c r="B99" s="111" t="s">
        <v>32</v>
      </c>
      <c r="C99" s="63" t="s">
        <v>27</v>
      </c>
      <c r="D99" s="42">
        <f>AVERAGEIFS(Answers!$E$12:$E$87,Answers!$F$12:$F$87,C$32,Answers!$N$12:$N$87,$C99)</f>
        <v>0.3</v>
      </c>
      <c r="E99" s="42">
        <f>AVERAGEIFS(Answers!$E$12:$E$87,Answers!$F$12:$F$87,D$32,Answers!$N$12:$N$87,$C99)</f>
        <v>0.39999999999999997</v>
      </c>
      <c r="F99" s="42">
        <f>AVERAGEIFS(Answers!$E$12:$E$87,Answers!$F$12:$F$87,E$32,Answers!$N$12:$N$87,$C99)</f>
        <v>0.6</v>
      </c>
      <c r="G99" s="59"/>
      <c r="H99" s="45">
        <f>AVERAGEIF(Answers!$N$12:$N$87,$C99,Answers!$E$12:$E$87)</f>
        <v>0.39999999999999991</v>
      </c>
      <c r="S99" s="51"/>
      <c r="T99" s="51"/>
    </row>
    <row r="100" spans="2:20" ht="15" customHeight="1" x14ac:dyDescent="0.25">
      <c r="B100" s="112"/>
      <c r="C100" s="64" t="s">
        <v>33</v>
      </c>
      <c r="D100" s="60"/>
      <c r="E100" s="43">
        <f>AVERAGEIFS(Answers!$E$12:$E$87,Answers!$F$12:$F$87,D$32,Answers!$N$12:$N$87,$C100)</f>
        <v>0.6</v>
      </c>
      <c r="F100" s="43">
        <f>AVERAGEIFS(Answers!$E$12:$E$87,Answers!$F$12:$F$87,E$32,Answers!$N$12:$N$87,$C100)</f>
        <v>0.6</v>
      </c>
      <c r="G100" s="60"/>
      <c r="H100" s="46">
        <f>AVERAGEIF(Answers!$N$12:$N$87,$C100,Answers!$E$12:$E$87)</f>
        <v>0.6</v>
      </c>
      <c r="S100" s="51"/>
      <c r="T100" s="51"/>
    </row>
    <row r="101" spans="2:20" ht="15" customHeight="1" x14ac:dyDescent="0.25">
      <c r="B101" s="112"/>
      <c r="C101" s="64" t="s">
        <v>41</v>
      </c>
      <c r="D101" s="60"/>
      <c r="E101" s="43" t="s">
        <v>63</v>
      </c>
      <c r="F101" s="60"/>
      <c r="G101" s="60"/>
      <c r="H101" s="46" t="s">
        <v>63</v>
      </c>
      <c r="S101" s="51"/>
      <c r="T101" s="51"/>
    </row>
    <row r="102" spans="2:20" ht="15" customHeight="1" x14ac:dyDescent="0.25">
      <c r="B102" s="113"/>
      <c r="C102" s="66" t="s">
        <v>36</v>
      </c>
      <c r="D102" s="61"/>
      <c r="E102" s="44">
        <f>AVERAGEIFS(Answers!$E$12:$E$87,Answers!$F$12:$F$87,D$32,Answers!$N$12:$N$87,$C102)</f>
        <v>0.6</v>
      </c>
      <c r="F102" s="61"/>
      <c r="G102" s="61"/>
      <c r="H102" s="47">
        <f>AVERAGEIF(Answers!$N$12:$N$87,$C102,Answers!$E$12:$E$87)</f>
        <v>0.6</v>
      </c>
      <c r="S102" s="51"/>
      <c r="T102" s="51"/>
    </row>
    <row r="103" spans="2:20" ht="15" customHeight="1" x14ac:dyDescent="0.25">
      <c r="B103" s="114" t="s">
        <v>58</v>
      </c>
      <c r="C103" s="63" t="s">
        <v>19</v>
      </c>
      <c r="D103" s="42">
        <f>AVERAGEIFS(Answers!$E$12:$E$87,Answers!$F$12:$F$87,C$32,Answers!$N$12:$N$87,$C103)</f>
        <v>0.59090909090909072</v>
      </c>
      <c r="E103" s="59"/>
      <c r="F103" s="42"/>
      <c r="G103" s="59"/>
      <c r="H103" s="45">
        <f>AVERAGEIF(Answers!$N$12:$N$87,$C103,Answers!$E$12:$E$87)</f>
        <v>0.56666666666666654</v>
      </c>
      <c r="S103" s="51"/>
      <c r="T103" s="51"/>
    </row>
    <row r="104" spans="2:20" ht="15" customHeight="1" x14ac:dyDescent="0.25">
      <c r="B104" s="115"/>
      <c r="C104" s="64" t="s">
        <v>45</v>
      </c>
      <c r="D104" s="60"/>
      <c r="E104" s="60"/>
      <c r="F104" s="43">
        <f>AVERAGEIFS(Answers!$E$12:$E$87,Answers!$F$12:$F$87,E$32,Answers!$N$12:$N$87,$C104)</f>
        <v>0.6</v>
      </c>
      <c r="G104" s="60"/>
      <c r="H104" s="46">
        <f>AVERAGEIF(Answers!$N$12:$N$87,$C104,Answers!$E$12:$E$87)</f>
        <v>0.6</v>
      </c>
      <c r="S104" s="51"/>
      <c r="T104" s="51"/>
    </row>
    <row r="105" spans="2:20" ht="15" customHeight="1" x14ac:dyDescent="0.25">
      <c r="B105" s="115"/>
      <c r="C105" s="65" t="s">
        <v>46</v>
      </c>
      <c r="D105" s="60"/>
      <c r="E105" s="60"/>
      <c r="F105" s="43">
        <f>AVERAGEIFS(Answers!$E$12:$E$87,Answers!$F$12:$F$87,E$32,Answers!$N$12:$N$87,$C105)</f>
        <v>0.3</v>
      </c>
      <c r="G105" s="60"/>
      <c r="H105" s="46">
        <v>0</v>
      </c>
      <c r="S105" s="51"/>
      <c r="T105" s="51"/>
    </row>
    <row r="106" spans="2:20" ht="15" customHeight="1" x14ac:dyDescent="0.25">
      <c r="B106" s="116"/>
      <c r="C106" s="67" t="s">
        <v>37</v>
      </c>
      <c r="D106" s="61"/>
      <c r="E106" s="44">
        <f>AVERAGEIFS(Answers!$E$12:$E$87,Answers!$F$12:$F$87,D$32,Answers!$N$12:$N$87,$C106)</f>
        <v>0.6</v>
      </c>
      <c r="F106" s="44"/>
      <c r="G106" s="61"/>
      <c r="H106" s="47">
        <f>AVERAGEIF(Answers!$N$12:$N$87,$C106,Answers!$E$12:$E$87)</f>
        <v>0.6</v>
      </c>
      <c r="S106" s="51"/>
      <c r="T106" s="51"/>
    </row>
    <row r="107" spans="2:20" ht="15" customHeight="1" x14ac:dyDescent="0.25">
      <c r="B107" s="111" t="s">
        <v>22</v>
      </c>
      <c r="C107" s="63" t="s">
        <v>23</v>
      </c>
      <c r="D107" s="42">
        <f>AVERAGEIFS(Answers!$E$12:$E$87,Answers!$F$12:$F$87,C$32,Answers!$N$12:$N$87,$C107)</f>
        <v>0.6</v>
      </c>
      <c r="E107" s="42"/>
      <c r="F107" s="59"/>
      <c r="G107" s="42">
        <f>AVERAGEIFS(Answers!$E$12:$E$87,Answers!$F$12:$F$87,F$32,Answers!$N$12:$N$87,$C107)</f>
        <v>0.65</v>
      </c>
      <c r="H107" s="45">
        <f>AVERAGEIF(Answers!$N$12:$N$87,$C107,Answers!$E$12:$E$87)</f>
        <v>0.6333333333333333</v>
      </c>
      <c r="S107" s="51"/>
      <c r="T107" s="51"/>
    </row>
    <row r="108" spans="2:20" ht="15" customHeight="1" x14ac:dyDescent="0.25">
      <c r="B108" s="113"/>
      <c r="C108" s="66" t="s">
        <v>24</v>
      </c>
      <c r="D108" s="44">
        <f>AVERAGEIFS(Answers!$E$12:$E$87,Answers!$F$12:$F$87,C$32,Answers!$N$12:$N$87,$C108)</f>
        <v>1</v>
      </c>
      <c r="E108" s="44" t="s">
        <v>63</v>
      </c>
      <c r="F108" s="61"/>
      <c r="G108" s="61"/>
      <c r="H108" s="47">
        <f>AVERAGEIF(Answers!$N$12:$N$87,$C108,Answers!$E$12:$E$87)</f>
        <v>1</v>
      </c>
      <c r="S108" s="51"/>
      <c r="T108" s="51"/>
    </row>
    <row r="109" spans="2:20" ht="15" customHeight="1" x14ac:dyDescent="0.25">
      <c r="B109" s="114" t="s">
        <v>57</v>
      </c>
      <c r="C109" s="63" t="s">
        <v>40</v>
      </c>
      <c r="D109" s="42"/>
      <c r="E109" s="42">
        <f>AVERAGEIFS(Answers!$E$12:$E$87,Answers!$F$12:$F$87,D$32,Answers!$N$12:$N$87,$C109)</f>
        <v>0.3</v>
      </c>
      <c r="F109" s="59"/>
      <c r="G109" s="59"/>
      <c r="H109" s="45">
        <f>AVERAGEIF(Answers!$N$12:$N$87,$C109,Answers!$E$12:$E$87)</f>
        <v>0.3</v>
      </c>
      <c r="T109" s="51"/>
    </row>
    <row r="110" spans="2:20" ht="15" customHeight="1" x14ac:dyDescent="0.25">
      <c r="B110" s="115"/>
      <c r="C110" s="64" t="s">
        <v>26</v>
      </c>
      <c r="D110" s="43">
        <f>AVERAGEIFS(Answers!$E$12:$E$87,Answers!$F$12:$F$87,C$32,Answers!$N$12:$N$87,$C110)</f>
        <v>0.3</v>
      </c>
      <c r="E110" s="43"/>
      <c r="F110" s="60"/>
      <c r="G110" s="60"/>
      <c r="H110" s="46">
        <f>AVERAGEIF(Answers!$N$12:$N$87,$C110,Answers!$E$12:$E$87)</f>
        <v>0.3</v>
      </c>
      <c r="T110" s="51"/>
    </row>
    <row r="111" spans="2:20" ht="15" customHeight="1" x14ac:dyDescent="0.25">
      <c r="B111" s="116"/>
      <c r="C111" s="67" t="s">
        <v>39</v>
      </c>
      <c r="D111" s="44"/>
      <c r="E111" s="44">
        <f>AVERAGEIFS(Answers!$E$12:$E$87,Answers!$F$12:$F$87,D$32,Answers!$N$12:$N$87,$C111)</f>
        <v>1</v>
      </c>
      <c r="F111" s="61"/>
      <c r="G111" s="61"/>
      <c r="H111" s="47">
        <f>AVERAGEIF(Answers!$N$12:$N$87,$C111,Answers!$E$12:$E$87)</f>
        <v>1</v>
      </c>
      <c r="T111" s="51"/>
    </row>
    <row r="112" spans="2:20" x14ac:dyDescent="0.25">
      <c r="B112" s="114" t="s">
        <v>28</v>
      </c>
      <c r="C112" s="68" t="s">
        <v>29</v>
      </c>
      <c r="D112" s="42">
        <f>AVERAGEIFS(Answers!$E$12:$E$87,Answers!$F$12:$F$87,C$32,Answers!$N$12:$N$87,$C112)</f>
        <v>0.3</v>
      </c>
      <c r="E112" s="42" t="s">
        <v>63</v>
      </c>
      <c r="F112" s="42">
        <f>AVERAGEIFS(Answers!$E$12:$E$87,Answers!$F$12:$F$87,E$32,Answers!$N$12:$N$87,$C112)</f>
        <v>0.6</v>
      </c>
      <c r="G112" s="42"/>
      <c r="H112" s="45">
        <f>AVERAGEIF(Answers!$N$12:$N$87,$C112,Answers!$E$12:$E$87)</f>
        <v>0.44999999999999996</v>
      </c>
    </row>
    <row r="113" spans="2:8" x14ac:dyDescent="0.25">
      <c r="B113" s="115"/>
      <c r="C113" s="64" t="s">
        <v>56</v>
      </c>
      <c r="D113" s="43"/>
      <c r="E113" s="43"/>
      <c r="F113" s="43"/>
      <c r="G113" s="43">
        <f>AVERAGEIFS(Answers!$E$12:$E$87,Answers!$F$12:$F$87,F$32,Answers!$N$12:$N$87,$C113)</f>
        <v>0.53333333333333333</v>
      </c>
      <c r="H113" s="46">
        <f>AVERAGEIF(Answers!$N$12:$N$87,$C113,Answers!$E$12:$E$87)</f>
        <v>0.53333333333333333</v>
      </c>
    </row>
    <row r="114" spans="2:8" x14ac:dyDescent="0.25">
      <c r="B114" s="116"/>
      <c r="C114" s="66" t="s">
        <v>30</v>
      </c>
      <c r="D114" s="44">
        <f>AVERAGEIFS(Answers!$E$12:$E$87,Answers!$F$12:$F$87,C$32,Answers!$N$12:$N$87,$C114)</f>
        <v>0.3</v>
      </c>
      <c r="E114" s="44">
        <f>AVERAGEIFS(Answers!$E$12:$E$87,Answers!$F$12:$F$87,D$32,Answers!$N$12:$N$87,$C114)</f>
        <v>0.3</v>
      </c>
      <c r="F114" s="44">
        <f>AVERAGEIFS(Answers!$E$12:$E$87,Answers!$F$12:$F$87,E$32,Answers!$N$12:$N$87,$C114)</f>
        <v>0.3</v>
      </c>
      <c r="G114" s="44"/>
      <c r="H114" s="47">
        <f>AVERAGEIF(Answers!$N$12:$N$87,$C114,Answers!$E$12:$E$87)</f>
        <v>0.3</v>
      </c>
    </row>
    <row r="115" spans="2:8" x14ac:dyDescent="0.25">
      <c r="B115" s="111" t="s">
        <v>50</v>
      </c>
      <c r="C115" s="68" t="s">
        <v>51</v>
      </c>
      <c r="D115" s="59"/>
      <c r="E115" s="59"/>
      <c r="F115" s="59"/>
      <c r="G115" s="42">
        <f>AVERAGEIFS(Answers!$E$12:$E$87,Answers!$F$12:$F$87,F$32,Answers!$N$12:$N$87,$C115)</f>
        <v>1</v>
      </c>
      <c r="H115" s="45">
        <f>AVERAGEIF(Answers!$N$12:$N$87,$C115,Answers!$E$12:$E$87)</f>
        <v>1</v>
      </c>
    </row>
    <row r="116" spans="2:8" x14ac:dyDescent="0.25">
      <c r="B116" s="113"/>
      <c r="C116" s="67" t="s">
        <v>55</v>
      </c>
      <c r="D116" s="61"/>
      <c r="E116" s="61"/>
      <c r="F116" s="61"/>
      <c r="G116" s="44">
        <f>AVERAGEIFS(Answers!$E$12:$E$87,Answers!$F$12:$F$87,F$32,Answers!$N$12:$N$87,$C116)</f>
        <v>0.6</v>
      </c>
      <c r="H116" s="47">
        <f>AVERAGEIF(Answers!$N$12:$N$87,$C116,Answers!$E$12:$E$87)</f>
        <v>0.6</v>
      </c>
    </row>
    <row r="117" spans="2:8" x14ac:dyDescent="0.25">
      <c r="B117" s="111" t="s">
        <v>42</v>
      </c>
      <c r="C117" s="63" t="s">
        <v>43</v>
      </c>
      <c r="D117" s="59"/>
      <c r="E117" s="59"/>
      <c r="F117" s="42">
        <f>AVERAGEIFS(Answers!$E$12:$E$87,Answers!$F$12:$F$87,E$32,Answers!$N$12:$N$87,$C117)</f>
        <v>0</v>
      </c>
      <c r="G117" s="42">
        <f>AVERAGEIFS(Answers!$E$12:$E$87,Answers!$F$12:$F$87,F$32,Answers!$N$12:$N$87,$C117)</f>
        <v>1</v>
      </c>
      <c r="H117" s="45">
        <f>AVERAGEIF(Answers!$N$12:$N$87,$C117,Answers!$E$12:$E$87)</f>
        <v>0.66666666666666663</v>
      </c>
    </row>
    <row r="118" spans="2:8" x14ac:dyDescent="0.25">
      <c r="B118" s="113"/>
      <c r="C118" s="66" t="s">
        <v>44</v>
      </c>
      <c r="D118" s="61"/>
      <c r="E118" s="61"/>
      <c r="F118" s="44">
        <f>AVERAGEIFS(Answers!$E$12:$E$87,Answers!$F$12:$F$87,E$32,Answers!$N$12:$N$87,$C118)</f>
        <v>0.65</v>
      </c>
      <c r="G118" s="44">
        <f>AVERAGEIFS(Answers!$E$12:$E$87,Answers!$F$12:$F$87,F$32,Answers!$N$12:$N$87,$C118)</f>
        <v>0.6</v>
      </c>
      <c r="H118" s="47">
        <f>AVERAGEIF(Answers!$N$12:$N$87,$C118,Answers!$E$12:$E$87)</f>
        <v>0.70000000000000007</v>
      </c>
    </row>
    <row r="119" spans="2:8" x14ac:dyDescent="0.25">
      <c r="B119" s="114" t="s">
        <v>47</v>
      </c>
      <c r="C119" s="63" t="s">
        <v>49</v>
      </c>
      <c r="D119" s="59"/>
      <c r="E119" s="59"/>
      <c r="F119" s="42" t="s">
        <v>63</v>
      </c>
      <c r="G119" s="42"/>
      <c r="H119" s="45" t="s">
        <v>63</v>
      </c>
    </row>
    <row r="120" spans="2:8" x14ac:dyDescent="0.25">
      <c r="B120" s="115"/>
      <c r="C120" s="64" t="s">
        <v>53</v>
      </c>
      <c r="D120" s="60"/>
      <c r="E120" s="60"/>
      <c r="F120" s="43"/>
      <c r="G120" s="43">
        <f>AVERAGEIFS(Answers!$E$12:$E$87,Answers!$F$12:$F$87,F$32,Answers!$N$12:$N$87,$C120)</f>
        <v>0.70000000000000007</v>
      </c>
      <c r="H120" s="46">
        <f>AVERAGEIF(Answers!$N$12:$N$87,$C120,Answers!$E$12:$E$87)</f>
        <v>0.70000000000000007</v>
      </c>
    </row>
    <row r="121" spans="2:8" x14ac:dyDescent="0.25">
      <c r="B121" s="116"/>
      <c r="C121" s="66" t="s">
        <v>48</v>
      </c>
      <c r="D121" s="61"/>
      <c r="E121" s="61"/>
      <c r="F121" s="44">
        <f>AVERAGEIFS(Answers!$E$12:$E$87,Answers!$F$12:$F$87,E$32,Answers!$N$12:$N$87,$C121)</f>
        <v>0.9</v>
      </c>
      <c r="G121" s="44"/>
      <c r="H121" s="47">
        <f>AVERAGEIF(Answers!$N$12:$N$87,$C121,Answers!$E$12:$E$87)</f>
        <v>0.9</v>
      </c>
    </row>
    <row r="122" spans="2:8" x14ac:dyDescent="0.25">
      <c r="B122" s="118" t="s">
        <v>233</v>
      </c>
      <c r="C122" s="119"/>
      <c r="D122" s="48">
        <f>AVERAGEIF(Answers!$F$12:$F$87,C$46,Answers!$E$12:$E$87)</f>
        <v>0.55000000000000016</v>
      </c>
      <c r="E122" s="48">
        <f>AVERAGEIF(Answers!$F$12:$F$87,D$46,Answers!$E$12:$E$87)</f>
        <v>0.47222222222222221</v>
      </c>
      <c r="F122" s="48">
        <f>AVERAGEIF(Answers!$F$12:$F$87,E$46,Answers!$E$12:$E$87)</f>
        <v>0.59473684210526312</v>
      </c>
      <c r="G122" s="48">
        <f>AVERAGEIF(Answers!$F$12:$F$87,F$46,Answers!$E$12:$E$87)</f>
        <v>0.70769230769230762</v>
      </c>
      <c r="H122" s="49">
        <f>AVERAGE(D122:G122)</f>
        <v>0.58116284300494825</v>
      </c>
    </row>
    <row r="123" spans="2:8" x14ac:dyDescent="0.25">
      <c r="C123" s="51"/>
    </row>
    <row r="124" spans="2:8" x14ac:dyDescent="0.25">
      <c r="C124" s="51"/>
    </row>
    <row r="125" spans="2:8" x14ac:dyDescent="0.25">
      <c r="C125" s="51"/>
    </row>
    <row r="126" spans="2:8" x14ac:dyDescent="0.25">
      <c r="C126" s="51"/>
    </row>
    <row r="127" spans="2:8" x14ac:dyDescent="0.25">
      <c r="C127" s="51"/>
    </row>
    <row r="128" spans="2:8" x14ac:dyDescent="0.25">
      <c r="C128" s="51"/>
    </row>
    <row r="129" spans="3:3" x14ac:dyDescent="0.25">
      <c r="C129" s="51"/>
    </row>
    <row r="130" spans="3:3" x14ac:dyDescent="0.25">
      <c r="C130" s="51"/>
    </row>
    <row r="131" spans="3:3" x14ac:dyDescent="0.25">
      <c r="C131" s="51"/>
    </row>
    <row r="132" spans="3:3" x14ac:dyDescent="0.25">
      <c r="C132" s="51"/>
    </row>
  </sheetData>
  <sheetProtection algorithmName="SHA-512" hashValue="PQPjcSbvWUp2cKUu+Gux74fh5EgspyaOdLxbXvZs+V1ylExglDhhGQps0ztMTk88kTE7HFugREdIk++FSfD8ww==" saltValue="zuaNS2KouSe9Fhy5ByyMug==" spinCount="100000" sheet="1" objects="1" scenarios="1"/>
  <mergeCells count="44">
    <mergeCell ref="B122:C122"/>
    <mergeCell ref="G45:G46"/>
    <mergeCell ref="B59:B60"/>
    <mergeCell ref="C59:C60"/>
    <mergeCell ref="D59:G59"/>
    <mergeCell ref="B89:C89"/>
    <mergeCell ref="B92:B93"/>
    <mergeCell ref="C92:C93"/>
    <mergeCell ref="D92:G92"/>
    <mergeCell ref="B115:B116"/>
    <mergeCell ref="B117:B118"/>
    <mergeCell ref="B119:B121"/>
    <mergeCell ref="U14:U15"/>
    <mergeCell ref="B109:B111"/>
    <mergeCell ref="B112:B114"/>
    <mergeCell ref="B61:B65"/>
    <mergeCell ref="B66:B69"/>
    <mergeCell ref="B70:B73"/>
    <mergeCell ref="B74:B75"/>
    <mergeCell ref="H59:H60"/>
    <mergeCell ref="H92:H93"/>
    <mergeCell ref="G31:G32"/>
    <mergeCell ref="B99:B102"/>
    <mergeCell ref="B103:B106"/>
    <mergeCell ref="B107:B108"/>
    <mergeCell ref="B79:B81"/>
    <mergeCell ref="B82:B83"/>
    <mergeCell ref="B84:B85"/>
    <mergeCell ref="B86:B88"/>
    <mergeCell ref="B94:B98"/>
    <mergeCell ref="B2:H2"/>
    <mergeCell ref="B30:G30"/>
    <mergeCell ref="H3:H4"/>
    <mergeCell ref="Z14:Z15"/>
    <mergeCell ref="B91:H91"/>
    <mergeCell ref="C31:F31"/>
    <mergeCell ref="C45:F45"/>
    <mergeCell ref="B76:B78"/>
    <mergeCell ref="D3:G3"/>
    <mergeCell ref="B11:C11"/>
    <mergeCell ref="V14:Y14"/>
    <mergeCell ref="Z3:Z4"/>
    <mergeCell ref="U3:U4"/>
    <mergeCell ref="V3:Y3"/>
  </mergeCells>
  <conditionalFormatting sqref="C33:F41">
    <cfRule type="colorScale" priority="31">
      <colorScale>
        <cfvo type="min"/>
        <cfvo type="max"/>
        <color rgb="FFFCFCFF"/>
        <color rgb="FF63BE7B"/>
      </colorScale>
    </cfRule>
  </conditionalFormatting>
  <conditionalFormatting sqref="C47:F55">
    <cfRule type="colorScale" priority="30">
      <colorScale>
        <cfvo type="min"/>
        <cfvo type="max"/>
        <color theme="8" tint="0.79998168889431442"/>
        <color theme="8"/>
      </colorScale>
    </cfRule>
  </conditionalFormatting>
  <conditionalFormatting sqref="G47:G55">
    <cfRule type="colorScale" priority="29">
      <colorScale>
        <cfvo type="min"/>
        <cfvo type="max"/>
        <color theme="8" tint="0.79998168889431442"/>
        <color theme="8"/>
      </colorScale>
    </cfRule>
  </conditionalFormatting>
  <conditionalFormatting sqref="C56:G56">
    <cfRule type="colorScale" priority="28">
      <colorScale>
        <cfvo type="min"/>
        <cfvo type="max"/>
        <color theme="8" tint="0.79998168889431442"/>
        <color theme="8"/>
      </colorScale>
    </cfRule>
  </conditionalFormatting>
  <conditionalFormatting sqref="D61:G88">
    <cfRule type="colorScale" priority="32">
      <colorScale>
        <cfvo type="min"/>
        <cfvo type="max"/>
        <color rgb="FFFCFCFF"/>
        <color rgb="FF63BE7B"/>
      </colorScale>
    </cfRule>
  </conditionalFormatting>
  <conditionalFormatting sqref="E61:G88">
    <cfRule type="colorScale" priority="33">
      <colorScale>
        <cfvo type="min"/>
        <cfvo type="max"/>
        <color rgb="FFFCFCFF"/>
        <color rgb="FF63BE7B"/>
      </colorScale>
    </cfRule>
  </conditionalFormatting>
  <conditionalFormatting sqref="D94:G121">
    <cfRule type="colorScale" priority="23">
      <colorScale>
        <cfvo type="min"/>
        <cfvo type="max"/>
        <color theme="8" tint="0.79998168889431442"/>
        <color theme="8"/>
      </colorScale>
    </cfRule>
  </conditionalFormatting>
  <conditionalFormatting sqref="H94:H121">
    <cfRule type="colorScale" priority="22">
      <colorScale>
        <cfvo type="min"/>
        <cfvo type="max"/>
        <color theme="8" tint="0.79998168889431442"/>
        <color theme="8"/>
      </colorScale>
    </cfRule>
  </conditionalFormatting>
  <conditionalFormatting sqref="D122:G122">
    <cfRule type="colorScale" priority="21">
      <colorScale>
        <cfvo type="min"/>
        <cfvo type="max"/>
        <color theme="8" tint="0.79998168889431442"/>
        <color theme="8"/>
      </colorScale>
    </cfRule>
  </conditionalFormatting>
  <conditionalFormatting sqref="H122">
    <cfRule type="colorScale" priority="20">
      <colorScale>
        <cfvo type="min"/>
        <cfvo type="max"/>
        <color theme="8" tint="0.79998168889431442"/>
        <color theme="8"/>
      </colorScale>
    </cfRule>
  </conditionalFormatting>
  <conditionalFormatting sqref="V5:Y10">
    <cfRule type="colorScale" priority="16">
      <colorScale>
        <cfvo type="min"/>
        <cfvo type="max"/>
        <color rgb="FFFCFCFF"/>
        <color rgb="FF63BE7B"/>
      </colorScale>
    </cfRule>
  </conditionalFormatting>
  <conditionalFormatting sqref="V16:Y21">
    <cfRule type="colorScale" priority="8">
      <colorScale>
        <cfvo type="min"/>
        <cfvo type="max"/>
        <color theme="8" tint="0.79998168889431442"/>
        <color theme="8"/>
      </colorScale>
    </cfRule>
  </conditionalFormatting>
  <conditionalFormatting sqref="Z16:Z21">
    <cfRule type="colorScale" priority="7">
      <colorScale>
        <cfvo type="min"/>
        <cfvo type="max"/>
        <color theme="8" tint="0.79998168889431442"/>
        <color theme="8"/>
      </colorScale>
    </cfRule>
  </conditionalFormatting>
  <conditionalFormatting sqref="V22:Z22">
    <cfRule type="colorScale" priority="6">
      <colorScale>
        <cfvo type="min"/>
        <cfvo type="max"/>
        <color theme="8" tint="0.79998168889431442"/>
        <color theme="8"/>
      </colorScale>
    </cfRule>
  </conditionalFormatting>
  <conditionalFormatting sqref="D10:H10">
    <cfRule type="colorScale" priority="2">
      <colorScale>
        <cfvo type="min"/>
        <cfvo type="max"/>
        <color theme="8" tint="0.79998168889431442"/>
        <color theme="8"/>
      </colorScale>
    </cfRule>
  </conditionalFormatting>
  <conditionalFormatting sqref="D5:G9">
    <cfRule type="colorScale" priority="37">
      <colorScale>
        <cfvo type="min"/>
        <cfvo type="max"/>
        <color theme="8" tint="0.79998168889431442"/>
        <color theme="8"/>
      </colorScale>
    </cfRule>
  </conditionalFormatting>
  <conditionalFormatting sqref="H5:H9">
    <cfRule type="colorScale" priority="39">
      <colorScale>
        <cfvo type="min"/>
        <cfvo type="max"/>
        <color theme="8" tint="0.79998168889431442"/>
        <color theme="8"/>
      </colorScale>
    </cfRule>
  </conditionalFormatting>
  <conditionalFormatting sqref="D11:H11">
    <cfRule type="colorScale" priority="1">
      <colorScale>
        <cfvo type="min"/>
        <cfvo type="max"/>
        <color theme="8" tint="0.79998168889431442"/>
        <color theme="8"/>
      </colorScale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B51D3-1489-4ABA-8523-AF2E95B27CBE}">
  <dimension ref="A1:S56"/>
  <sheetViews>
    <sheetView showZeros="0" zoomScale="110" zoomScaleNormal="110" workbookViewId="0"/>
  </sheetViews>
  <sheetFormatPr defaultColWidth="9.140625" defaultRowHeight="15" x14ac:dyDescent="0.25"/>
  <cols>
    <col min="1" max="1" width="23.7109375" style="9" bestFit="1" customWidth="1"/>
    <col min="2" max="2" width="25.7109375" style="9" customWidth="1"/>
    <col min="3" max="6" width="19.7109375" style="9" customWidth="1"/>
    <col min="7" max="7" width="15.7109375" style="9" customWidth="1"/>
    <col min="8" max="9" width="9.140625" style="9"/>
    <col min="10" max="10" width="57.42578125" style="9" customWidth="1"/>
    <col min="11" max="14" width="19.7109375" style="9" customWidth="1"/>
    <col min="15" max="15" width="15.7109375" style="9" customWidth="1"/>
    <col min="16" max="17" width="9.140625" style="9"/>
    <col min="18" max="18" width="21.85546875" style="9" bestFit="1" customWidth="1"/>
    <col min="19" max="19" width="44.7109375" style="9" bestFit="1" customWidth="1"/>
    <col min="20" max="16384" width="9.140625" style="9"/>
  </cols>
  <sheetData>
    <row r="1" spans="1:19" x14ac:dyDescent="0.25">
      <c r="B1" s="130" t="s">
        <v>3</v>
      </c>
      <c r="C1" s="130" t="s">
        <v>1</v>
      </c>
      <c r="D1" s="130"/>
      <c r="E1" s="130"/>
      <c r="F1" s="130"/>
      <c r="G1" s="131" t="s">
        <v>59</v>
      </c>
      <c r="J1" s="130" t="s">
        <v>2</v>
      </c>
      <c r="K1" s="130" t="s">
        <v>1</v>
      </c>
      <c r="L1" s="130"/>
      <c r="M1" s="130"/>
      <c r="N1" s="130"/>
      <c r="O1" s="131" t="s">
        <v>59</v>
      </c>
    </row>
    <row r="2" spans="1:19" ht="25.5" x14ac:dyDescent="0.25">
      <c r="B2" s="130"/>
      <c r="C2" s="2" t="s">
        <v>5</v>
      </c>
      <c r="D2" s="2" t="s">
        <v>6</v>
      </c>
      <c r="E2" s="2" t="s">
        <v>7</v>
      </c>
      <c r="F2" s="2" t="s">
        <v>8</v>
      </c>
      <c r="G2" s="131"/>
      <c r="J2" s="130"/>
      <c r="K2" s="2" t="s">
        <v>5</v>
      </c>
      <c r="L2" s="2" t="s">
        <v>6</v>
      </c>
      <c r="M2" s="2" t="s">
        <v>7</v>
      </c>
      <c r="N2" s="2" t="s">
        <v>8</v>
      </c>
      <c r="O2" s="131"/>
      <c r="R2" s="1" t="s">
        <v>3</v>
      </c>
      <c r="S2" s="1" t="s">
        <v>4</v>
      </c>
    </row>
    <row r="3" spans="1:19" x14ac:dyDescent="0.25">
      <c r="A3" s="9">
        <v>1</v>
      </c>
      <c r="B3" s="3" t="s">
        <v>17</v>
      </c>
      <c r="C3" s="11">
        <f>COUNTIFS(Answers!$F$12:$F$87,C$2,Answers!$M$12:$M$87,$B3)</f>
        <v>0</v>
      </c>
      <c r="D3" s="11">
        <f>COUNTIFS(Answers!$F$12:$F$87,D$2,Answers!$M$12:$M$87,$B3)</f>
        <v>0</v>
      </c>
      <c r="E3" s="11">
        <f>COUNTIFS(Answers!$F$12:$F$87,E$2,Answers!$M$12:$M$87,$B3)</f>
        <v>0</v>
      </c>
      <c r="F3" s="11">
        <f>COUNTIFS(Answers!$F$12:$F$87,F$2,Answers!$M$12:$M$87,$B3)</f>
        <v>0</v>
      </c>
      <c r="G3" s="19">
        <f>SUM(C3:F3)</f>
        <v>0</v>
      </c>
      <c r="J3" s="5" t="s">
        <v>9</v>
      </c>
      <c r="K3" s="11">
        <f>COUNTIFS(Answers!G$12:G$87,"x",Answers!$F$12:$F$87,K$2)</f>
        <v>0</v>
      </c>
      <c r="L3" s="11">
        <f>COUNTIFS(Answers!$G$12:$G$87,"x",Answers!$F$12:$F$87,L$2)</f>
        <v>0</v>
      </c>
      <c r="M3" s="11">
        <f>COUNTIFS(Answers!$G$12:$G$87,"x",Answers!$F$12:$F$87,M$2)</f>
        <v>0</v>
      </c>
      <c r="N3" s="11">
        <f>COUNTIFS(Answers!$G$12:$G$87,"x",Answers!$F$12:$F$87,N$2)</f>
        <v>0</v>
      </c>
      <c r="O3" s="19">
        <f>SUM(K3:N3)</f>
        <v>0</v>
      </c>
      <c r="R3" s="5" t="s">
        <v>42</v>
      </c>
      <c r="S3" s="5" t="s">
        <v>43</v>
      </c>
    </row>
    <row r="4" spans="1:19" x14ac:dyDescent="0.25">
      <c r="A4" s="9">
        <v>1</v>
      </c>
      <c r="B4" s="17" t="s">
        <v>32</v>
      </c>
      <c r="C4" s="11">
        <f>COUNTIFS(Answers!$F$12:$F$87,C$2,Answers!$M$12:$M$87,$B4)</f>
        <v>0</v>
      </c>
      <c r="D4" s="11">
        <f>COUNTIFS(Answers!$F$12:$F$87,D$2,Answers!$M$12:$M$87,$B4)</f>
        <v>0</v>
      </c>
      <c r="E4" s="11">
        <f>COUNTIFS(Answers!$F$12:$F$87,E$2,Answers!$M$12:$M$87,$B4)</f>
        <v>0</v>
      </c>
      <c r="F4" s="11">
        <f>COUNTIFS(Answers!$F$12:$F$87,F$2,Answers!$M$12:$M$87,$B4)</f>
        <v>0</v>
      </c>
      <c r="G4" s="19">
        <f t="shared" ref="G4:G12" si="0">SUM(C4:F4)</f>
        <v>0</v>
      </c>
      <c r="J4" s="5" t="s">
        <v>10</v>
      </c>
      <c r="K4" s="11">
        <f>COUNTIFS(Answers!G$12:G$87,"x",Answers!$F$12:$F$87,K$2)</f>
        <v>0</v>
      </c>
      <c r="L4" s="11">
        <f>COUNTIFS(Answers!$G$12:$G$87,"x",Answers!$F$12:$F$87,L$2)</f>
        <v>0</v>
      </c>
      <c r="M4" s="11">
        <f>COUNTIFS(Answers!$G$12:$G$87,"x",Answers!$F$12:$F$87,M$2)</f>
        <v>0</v>
      </c>
      <c r="N4" s="11">
        <f>COUNTIFS(Answers!$G$12:$G$87,"x",Answers!$F$12:$F$87,N$2)</f>
        <v>0</v>
      </c>
      <c r="O4" s="19">
        <f t="shared" ref="O4:O8" si="1">SUM(K4:N4)</f>
        <v>0</v>
      </c>
      <c r="R4" s="5" t="s">
        <v>42</v>
      </c>
      <c r="S4" s="5" t="s">
        <v>44</v>
      </c>
    </row>
    <row r="5" spans="1:19" x14ac:dyDescent="0.25">
      <c r="A5" s="9">
        <v>1</v>
      </c>
      <c r="B5" s="17" t="s">
        <v>58</v>
      </c>
      <c r="C5" s="11">
        <f>COUNTIFS(Answers!$F$12:$F$87,C$2,Answers!$M$12:$M$87,$B5)</f>
        <v>0</v>
      </c>
      <c r="D5" s="11">
        <f>COUNTIFS(Answers!$F$12:$F$87,D$2,Answers!$M$12:$M$87,$B5)</f>
        <v>0</v>
      </c>
      <c r="E5" s="11">
        <f>COUNTIFS(Answers!$F$12:$F$87,E$2,Answers!$M$12:$M$87,$B5)</f>
        <v>0</v>
      </c>
      <c r="F5" s="11">
        <f>COUNTIFS(Answers!$F$12:$F$87,F$2,Answers!$M$12:$M$87,$B5)</f>
        <v>0</v>
      </c>
      <c r="G5" s="19">
        <f t="shared" si="0"/>
        <v>0</v>
      </c>
      <c r="J5" s="5" t="s">
        <v>11</v>
      </c>
      <c r="K5" s="11">
        <f>COUNTIFS(Answers!G$12:G$87,"x",Answers!$F$12:$F$87,K$2)</f>
        <v>0</v>
      </c>
      <c r="L5" s="11">
        <f>COUNTIFS(Answers!$G$12:$G$87,"x",Answers!$F$12:$F$87,L$2)</f>
        <v>0</v>
      </c>
      <c r="M5" s="11">
        <f>COUNTIFS(Answers!$G$12:$G$87,"x",Answers!$F$12:$F$87,M$2)</f>
        <v>0</v>
      </c>
      <c r="N5" s="11">
        <f>COUNTIFS(Answers!$G$12:$G$87,"x",Answers!$F$12:$F$87,N$2)</f>
        <v>0</v>
      </c>
      <c r="O5" s="19">
        <f t="shared" si="1"/>
        <v>0</v>
      </c>
      <c r="R5" s="8" t="s">
        <v>34</v>
      </c>
      <c r="S5" s="5" t="s">
        <v>35</v>
      </c>
    </row>
    <row r="6" spans="1:19" x14ac:dyDescent="0.25">
      <c r="A6" s="9">
        <v>1</v>
      </c>
      <c r="B6" s="17" t="s">
        <v>22</v>
      </c>
      <c r="C6" s="11">
        <f>COUNTIFS(Answers!$F$12:$F$87,C$2,Answers!$M$12:$M$87,$B6)</f>
        <v>0</v>
      </c>
      <c r="D6" s="11">
        <f>COUNTIFS(Answers!$F$12:$F$87,D$2,Answers!$M$12:$M$87,$B6)</f>
        <v>0</v>
      </c>
      <c r="E6" s="11">
        <f>COUNTIFS(Answers!$F$12:$F$87,E$2,Answers!$M$12:$M$87,$B6)</f>
        <v>0</v>
      </c>
      <c r="F6" s="11">
        <f>COUNTIFS(Answers!$F$12:$F$87,F$2,Answers!$M$12:$M$87,$B6)</f>
        <v>0</v>
      </c>
      <c r="G6" s="19">
        <f t="shared" si="0"/>
        <v>0</v>
      </c>
      <c r="J6" s="5" t="s">
        <v>12</v>
      </c>
      <c r="K6" s="11">
        <f>COUNTIFS(Answers!G$12:G$87,"x",Answers!$F$12:$F$87,K$2)</f>
        <v>0</v>
      </c>
      <c r="L6" s="11">
        <f>COUNTIFS(Answers!$G$12:$G$87,"x",Answers!$F$12:$F$87,L$2)</f>
        <v>0</v>
      </c>
      <c r="M6" s="11">
        <f>COUNTIFS(Answers!$G$12:$G$87,"x",Answers!$F$12:$F$87,M$2)</f>
        <v>0</v>
      </c>
      <c r="N6" s="11">
        <f>COUNTIFS(Answers!$G$12:$G$87,"x",Answers!$F$12:$F$87,N$2)</f>
        <v>0</v>
      </c>
      <c r="O6" s="19">
        <f t="shared" si="1"/>
        <v>0</v>
      </c>
      <c r="R6" s="8" t="s">
        <v>52</v>
      </c>
      <c r="S6" s="5" t="s">
        <v>53</v>
      </c>
    </row>
    <row r="7" spans="1:19" x14ac:dyDescent="0.25">
      <c r="A7" s="9">
        <v>1</v>
      </c>
      <c r="B7" s="20" t="s">
        <v>57</v>
      </c>
      <c r="C7" s="11">
        <f>COUNTIFS(Answers!$F$12:$F$87,C$2,Answers!$M$12:$M$87,$B7)</f>
        <v>0</v>
      </c>
      <c r="D7" s="11">
        <f>COUNTIFS(Answers!$F$12:$F$87,D$2,Answers!$M$12:$M$87,$B7)</f>
        <v>0</v>
      </c>
      <c r="E7" s="11">
        <f>COUNTIFS(Answers!$F$12:$F$87,E$2,Answers!$M$12:$M$87,$B7)</f>
        <v>0</v>
      </c>
      <c r="F7" s="11">
        <f>COUNTIFS(Answers!$F$12:$F$87,F$2,Answers!$M$12:$M$87,$B7)</f>
        <v>0</v>
      </c>
      <c r="G7" s="19">
        <f t="shared" si="0"/>
        <v>0</v>
      </c>
      <c r="J7" s="5" t="s">
        <v>13</v>
      </c>
      <c r="K7" s="11">
        <f>COUNTIFS(Answers!G$12:G$87,"x",Answers!$F$12:$F$87,K$2)</f>
        <v>0</v>
      </c>
      <c r="L7" s="11">
        <f>COUNTIFS(Answers!$G$12:$G$87,"x",Answers!$F$12:$F$87,L$2)</f>
        <v>0</v>
      </c>
      <c r="M7" s="11">
        <f>COUNTIFS(Answers!$G$12:$G$87,"x",Answers!$F$12:$F$87,M$2)</f>
        <v>0</v>
      </c>
      <c r="N7" s="11">
        <f>COUNTIFS(Answers!$G$12:$G$87,"x",Answers!$F$12:$F$87,N$2)</f>
        <v>0</v>
      </c>
      <c r="O7" s="19">
        <f t="shared" si="1"/>
        <v>0</v>
      </c>
      <c r="R7" s="4" t="s">
        <v>17</v>
      </c>
      <c r="S7" s="5" t="s">
        <v>18</v>
      </c>
    </row>
    <row r="8" spans="1:19" x14ac:dyDescent="0.25">
      <c r="A8" s="9">
        <v>1.5</v>
      </c>
      <c r="B8" s="3" t="s">
        <v>28</v>
      </c>
      <c r="C8" s="11">
        <f>COUNTIFS(Answers!$F$12:$F$87,C$2,Answers!$M$12:$M$87,$B8)</f>
        <v>0</v>
      </c>
      <c r="D8" s="11">
        <f>COUNTIFS(Answers!$F$12:$F$87,D$2,Answers!$M$12:$M$87,$B8)</f>
        <v>0</v>
      </c>
      <c r="E8" s="11">
        <f>COUNTIFS(Answers!$F$12:$F$87,E$2,Answers!$M$12:$M$87,$B8)</f>
        <v>0</v>
      </c>
      <c r="F8" s="11">
        <f>COUNTIFS(Answers!$F$12:$F$87,F$2,Answers!$M$12:$M$87,$B8)</f>
        <v>0</v>
      </c>
      <c r="G8" s="19">
        <f t="shared" si="0"/>
        <v>0</v>
      </c>
      <c r="J8" s="5" t="s">
        <v>14</v>
      </c>
      <c r="K8" s="11">
        <f>COUNTIFS(Answers!G$12:G$87,"x",Answers!$F$12:$F$87,K$2)</f>
        <v>0</v>
      </c>
      <c r="L8" s="11">
        <f>COUNTIFS(Answers!$G$12:$G$87,"x",Answers!$F$12:$F$87,L$2)</f>
        <v>0</v>
      </c>
      <c r="M8" s="11">
        <f>COUNTIFS(Answers!$G$12:$G$87,"x",Answers!$F$12:$F$87,M$2)</f>
        <v>0</v>
      </c>
      <c r="N8" s="11">
        <f>COUNTIFS(Answers!$G$12:$G$87,"x",Answers!$F$12:$F$87,N$2)</f>
        <v>0</v>
      </c>
      <c r="O8" s="19">
        <f t="shared" si="1"/>
        <v>0</v>
      </c>
      <c r="R8" s="5" t="s">
        <v>17</v>
      </c>
      <c r="S8" s="6" t="s">
        <v>21</v>
      </c>
    </row>
    <row r="9" spans="1:19" x14ac:dyDescent="0.25">
      <c r="A9" s="9">
        <v>2</v>
      </c>
      <c r="B9" s="20" t="s">
        <v>50</v>
      </c>
      <c r="C9" s="11">
        <f>COUNTIFS(Answers!$F$12:$F$87,C$2,Answers!$M$12:$M$87,$B9)</f>
        <v>0</v>
      </c>
      <c r="D9" s="11">
        <f>COUNTIFS(Answers!$F$12:$F$87,D$2,Answers!$M$12:$M$87,$B9)</f>
        <v>0</v>
      </c>
      <c r="E9" s="11">
        <f>COUNTIFS(Answers!$F$12:$F$87,E$2,Answers!$M$12:$M$87,$B9)</f>
        <v>0</v>
      </c>
      <c r="F9" s="11">
        <f>COUNTIFS(Answers!$F$12:$F$87,F$2,Answers!$M$12:$M$87,$B9)</f>
        <v>0</v>
      </c>
      <c r="G9" s="19">
        <f t="shared" si="0"/>
        <v>0</v>
      </c>
      <c r="J9" s="15" t="s">
        <v>59</v>
      </c>
      <c r="K9" s="18">
        <f>SUM(K3:K8)</f>
        <v>0</v>
      </c>
      <c r="L9" s="18">
        <f t="shared" ref="L9:O9" si="2">SUM(L3:L8)</f>
        <v>0</v>
      </c>
      <c r="M9" s="18">
        <f t="shared" si="2"/>
        <v>0</v>
      </c>
      <c r="N9" s="18">
        <f t="shared" si="2"/>
        <v>0</v>
      </c>
      <c r="O9" s="16">
        <f t="shared" si="2"/>
        <v>0</v>
      </c>
      <c r="R9" s="5" t="s">
        <v>17</v>
      </c>
      <c r="S9" s="6" t="s">
        <v>20</v>
      </c>
    </row>
    <row r="10" spans="1:19" x14ac:dyDescent="0.25">
      <c r="A10" s="9">
        <v>3</v>
      </c>
      <c r="B10" s="17" t="s">
        <v>42</v>
      </c>
      <c r="C10" s="11">
        <f>COUNTIFS(Answers!$F$12:$F$87,C$2,Answers!$M$12:$M$87,$B10)</f>
        <v>0</v>
      </c>
      <c r="D10" s="11">
        <f>COUNTIFS(Answers!$F$12:$F$87,D$2,Answers!$M$12:$M$87,$B10)</f>
        <v>0</v>
      </c>
      <c r="E10" s="11">
        <f>COUNTIFS(Answers!$F$12:$F$87,E$2,Answers!$M$12:$M$87,$B10)</f>
        <v>0</v>
      </c>
      <c r="F10" s="11">
        <f>COUNTIFS(Answers!$F$12:$F$87,F$2,Answers!$M$12:$M$87,$B10)</f>
        <v>0</v>
      </c>
      <c r="G10" s="19">
        <f t="shared" si="0"/>
        <v>0</v>
      </c>
      <c r="R10" s="5" t="s">
        <v>17</v>
      </c>
      <c r="S10" s="5" t="s">
        <v>31</v>
      </c>
    </row>
    <row r="11" spans="1:19" x14ac:dyDescent="0.25">
      <c r="A11" s="9">
        <v>3</v>
      </c>
      <c r="B11" s="3" t="s">
        <v>47</v>
      </c>
      <c r="C11" s="11">
        <f>COUNTIFS(Answers!$F$12:$F$87,C$2,Answers!$M$12:$M$87,$B11)</f>
        <v>0</v>
      </c>
      <c r="D11" s="11">
        <f>COUNTIFS(Answers!$F$12:$F$87,D$2,Answers!$M$12:$M$87,$B11)</f>
        <v>0</v>
      </c>
      <c r="E11" s="11">
        <f>COUNTIFS(Answers!$F$12:$F$87,E$2,Answers!$M$12:$M$87,$B11)</f>
        <v>0</v>
      </c>
      <c r="F11" s="11">
        <f>COUNTIFS(Answers!$F$12:$F$87,F$2,Answers!$M$12:$M$87,$B11)</f>
        <v>0</v>
      </c>
      <c r="G11" s="19">
        <f t="shared" si="0"/>
        <v>0</v>
      </c>
      <c r="R11" s="4" t="s">
        <v>28</v>
      </c>
      <c r="S11" s="7" t="s">
        <v>29</v>
      </c>
    </row>
    <row r="12" spans="1:19" x14ac:dyDescent="0.25">
      <c r="B12" s="15" t="s">
        <v>59</v>
      </c>
      <c r="C12" s="18">
        <f>SUM(C3:C11)</f>
        <v>0</v>
      </c>
      <c r="D12" s="18">
        <f t="shared" ref="D12:F12" si="3">SUM(D3:D11)</f>
        <v>0</v>
      </c>
      <c r="E12" s="18">
        <f t="shared" si="3"/>
        <v>0</v>
      </c>
      <c r="F12" s="18">
        <f t="shared" si="3"/>
        <v>0</v>
      </c>
      <c r="G12" s="16">
        <f t="shared" si="0"/>
        <v>0</v>
      </c>
      <c r="R12" s="5" t="s">
        <v>28</v>
      </c>
      <c r="S12" s="5" t="s">
        <v>56</v>
      </c>
    </row>
    <row r="13" spans="1:19" x14ac:dyDescent="0.25">
      <c r="R13" s="4" t="s">
        <v>28</v>
      </c>
      <c r="S13" s="5" t="s">
        <v>30</v>
      </c>
    </row>
    <row r="14" spans="1:19" x14ac:dyDescent="0.25">
      <c r="B14"/>
      <c r="R14" s="4" t="s">
        <v>38</v>
      </c>
      <c r="S14" s="5" t="s">
        <v>40</v>
      </c>
    </row>
    <row r="15" spans="1:19" x14ac:dyDescent="0.25">
      <c r="A15" s="137" t="s">
        <v>3</v>
      </c>
      <c r="B15" s="132" t="s">
        <v>4</v>
      </c>
      <c r="C15" s="132" t="s">
        <v>1</v>
      </c>
      <c r="D15" s="132"/>
      <c r="E15" s="132"/>
      <c r="F15" s="132"/>
      <c r="G15" s="133" t="s">
        <v>59</v>
      </c>
      <c r="R15" s="5" t="s">
        <v>38</v>
      </c>
      <c r="S15" s="6" t="s">
        <v>39</v>
      </c>
    </row>
    <row r="16" spans="1:19" ht="25.5" x14ac:dyDescent="0.25">
      <c r="A16" s="138"/>
      <c r="B16" s="139"/>
      <c r="C16" s="41" t="s">
        <v>5</v>
      </c>
      <c r="D16" s="41" t="s">
        <v>6</v>
      </c>
      <c r="E16" s="41" t="s">
        <v>7</v>
      </c>
      <c r="F16" s="41" t="s">
        <v>8</v>
      </c>
      <c r="G16" s="134"/>
      <c r="R16" s="5" t="s">
        <v>25</v>
      </c>
      <c r="S16" s="5" t="s">
        <v>26</v>
      </c>
    </row>
    <row r="17" spans="1:19" x14ac:dyDescent="0.25">
      <c r="A17" s="31" t="s">
        <v>17</v>
      </c>
      <c r="B17" s="24" t="s">
        <v>35</v>
      </c>
      <c r="C17" s="25">
        <f>COUNTIFS(Answers!$F$12:$F$87,C$16,Answers!$N$12:$N$87,$B17)</f>
        <v>0</v>
      </c>
      <c r="D17" s="25">
        <f>COUNTIFS(Answers!$F$12:$F$87,D$16,Answers!$N$12:$N$87,$B17)</f>
        <v>0</v>
      </c>
      <c r="E17" s="25">
        <f>COUNTIFS(Answers!$F$12:$F$87,E$16,Answers!$N$12:$N$87,$B17)</f>
        <v>0</v>
      </c>
      <c r="F17" s="25">
        <f>COUNTIFS(Answers!$F$12:$F$87,F$16,Answers!$N$12:$N$87,$B17)</f>
        <v>0</v>
      </c>
      <c r="G17" s="26">
        <f t="shared" ref="G17:G45" si="4">SUM(C17:F17)</f>
        <v>0</v>
      </c>
      <c r="R17" s="4" t="s">
        <v>47</v>
      </c>
      <c r="S17" s="5" t="s">
        <v>48</v>
      </c>
    </row>
    <row r="18" spans="1:19" x14ac:dyDescent="0.25">
      <c r="A18" s="32" t="s">
        <v>17</v>
      </c>
      <c r="B18" s="22" t="s">
        <v>18</v>
      </c>
      <c r="C18" s="33">
        <f>COUNTIFS(Answers!$F$12:$F$87,C$16,Answers!$N$12:$N$87,$B18)</f>
        <v>0</v>
      </c>
      <c r="D18" s="33">
        <f>COUNTIFS(Answers!$F$12:$F$87,D$16,Answers!$N$12:$N$87,$B18)</f>
        <v>0</v>
      </c>
      <c r="E18" s="33">
        <f>COUNTIFS(Answers!$F$12:$F$87,E$16,Answers!$N$12:$N$87,$B18)</f>
        <v>0</v>
      </c>
      <c r="F18" s="33">
        <f>COUNTIFS(Answers!$F$12:$F$87,F$16,Answers!$N$12:$N$87,$B18)</f>
        <v>0</v>
      </c>
      <c r="G18" s="34">
        <f t="shared" si="4"/>
        <v>0</v>
      </c>
    </row>
    <row r="19" spans="1:19" x14ac:dyDescent="0.25">
      <c r="A19" s="35" t="s">
        <v>17</v>
      </c>
      <c r="B19" s="21" t="s">
        <v>21</v>
      </c>
      <c r="C19" s="33">
        <f>COUNTIFS(Answers!$F$12:$F$87,C$16,Answers!$N$12:$N$87,$B19)</f>
        <v>0</v>
      </c>
      <c r="D19" s="33">
        <f>COUNTIFS(Answers!$F$12:$F$87,D$16,Answers!$N$12:$N$87,$B19)</f>
        <v>0</v>
      </c>
      <c r="E19" s="33">
        <f>COUNTIFS(Answers!$F$12:$F$87,E$16,Answers!$N$12:$N$87,$B19)</f>
        <v>0</v>
      </c>
      <c r="F19" s="33">
        <f>COUNTIFS(Answers!$F$12:$F$87,F$16,Answers!$N$12:$N$87,$B19)</f>
        <v>0</v>
      </c>
      <c r="G19" s="34">
        <f t="shared" si="4"/>
        <v>0</v>
      </c>
      <c r="I19"/>
      <c r="J19"/>
    </row>
    <row r="20" spans="1:19" x14ac:dyDescent="0.25">
      <c r="A20" s="35" t="s">
        <v>17</v>
      </c>
      <c r="B20" s="21" t="s">
        <v>20</v>
      </c>
      <c r="C20" s="33">
        <f>COUNTIFS(Answers!$F$12:$F$87,C$16,Answers!$N$12:$N$87,$B20)</f>
        <v>0</v>
      </c>
      <c r="D20" s="33">
        <f>COUNTIFS(Answers!$F$12:$F$87,D$16,Answers!$N$12:$N$87,$B20)</f>
        <v>0</v>
      </c>
      <c r="E20" s="33">
        <f>COUNTIFS(Answers!$F$12:$F$87,E$16,Answers!$N$12:$N$87,$B20)</f>
        <v>0</v>
      </c>
      <c r="F20" s="33">
        <f>COUNTIFS(Answers!$F$12:$F$87,F$16,Answers!$N$12:$N$87,$B20)</f>
        <v>0</v>
      </c>
      <c r="G20" s="34">
        <f t="shared" si="4"/>
        <v>0</v>
      </c>
      <c r="I20"/>
      <c r="J20"/>
    </row>
    <row r="21" spans="1:19" x14ac:dyDescent="0.25">
      <c r="A21" s="27" t="s">
        <v>17</v>
      </c>
      <c r="B21" s="28" t="s">
        <v>31</v>
      </c>
      <c r="C21" s="29">
        <f>COUNTIFS(Answers!$F$12:$F$87,C$16,Answers!$N$12:$N$87,$B21)</f>
        <v>0</v>
      </c>
      <c r="D21" s="29">
        <f>COUNTIFS(Answers!$F$12:$F$87,D$16,Answers!$N$12:$N$87,$B21)</f>
        <v>0</v>
      </c>
      <c r="E21" s="29">
        <f>COUNTIFS(Answers!$F$12:$F$87,E$16,Answers!$N$12:$N$87,$B21)</f>
        <v>0</v>
      </c>
      <c r="F21" s="29">
        <f>COUNTIFS(Answers!$F$12:$F$87,F$16,Answers!$N$12:$N$87,$B21)</f>
        <v>0</v>
      </c>
      <c r="G21" s="30">
        <f t="shared" si="4"/>
        <v>0</v>
      </c>
      <c r="I21"/>
      <c r="J21"/>
    </row>
    <row r="22" spans="1:19" x14ac:dyDescent="0.25">
      <c r="A22" s="23" t="s">
        <v>32</v>
      </c>
      <c r="B22" s="24" t="s">
        <v>27</v>
      </c>
      <c r="C22" s="25">
        <f>COUNTIFS(Answers!$F$12:$F$87,C$16,Answers!$N$12:$N$87,$B22)</f>
        <v>0</v>
      </c>
      <c r="D22" s="25">
        <f>COUNTIFS(Answers!$F$12:$F$87,D$16,Answers!$N$12:$N$87,$B22)</f>
        <v>0</v>
      </c>
      <c r="E22" s="25">
        <f>COUNTIFS(Answers!$F$12:$F$87,E$16,Answers!$N$12:$N$87,$B22)</f>
        <v>0</v>
      </c>
      <c r="F22" s="25">
        <f>COUNTIFS(Answers!$F$12:$F$87,F$16,Answers!$N$12:$N$87,$B22)</f>
        <v>0</v>
      </c>
      <c r="G22" s="26">
        <f t="shared" ref="G22:G34" si="5">SUM(C22:F22)</f>
        <v>0</v>
      </c>
      <c r="I22"/>
      <c r="J22"/>
    </row>
    <row r="23" spans="1:19" x14ac:dyDescent="0.25">
      <c r="A23" s="35" t="s">
        <v>32</v>
      </c>
      <c r="B23" s="22" t="s">
        <v>33</v>
      </c>
      <c r="C23" s="33">
        <f>COUNTIFS(Answers!$F$12:$F$87,C$16,Answers!$N$12:$N$87,$B23)</f>
        <v>0</v>
      </c>
      <c r="D23" s="33">
        <f>COUNTIFS(Answers!$F$12:$F$87,D$16,Answers!$N$12:$N$87,$B23)</f>
        <v>0</v>
      </c>
      <c r="E23" s="33">
        <f>COUNTIFS(Answers!$F$12:$F$87,E$16,Answers!$N$12:$N$87,$B23)</f>
        <v>0</v>
      </c>
      <c r="F23" s="33">
        <f>COUNTIFS(Answers!$F$12:$F$87,F$16,Answers!$N$12:$N$87,$B23)</f>
        <v>0</v>
      </c>
      <c r="G23" s="34">
        <f t="shared" si="5"/>
        <v>0</v>
      </c>
      <c r="I23"/>
      <c r="J23"/>
    </row>
    <row r="24" spans="1:19" x14ac:dyDescent="0.25">
      <c r="A24" s="35" t="s">
        <v>32</v>
      </c>
      <c r="B24" s="22" t="s">
        <v>41</v>
      </c>
      <c r="C24" s="33">
        <f>COUNTIFS(Answers!$F$12:$F$87,C$16,Answers!$N$12:$N$87,$B24)</f>
        <v>0</v>
      </c>
      <c r="D24" s="33">
        <f>COUNTIFS(Answers!$F$12:$F$87,D$16,Answers!$N$12:$N$87,$B24)</f>
        <v>0</v>
      </c>
      <c r="E24" s="33">
        <f>COUNTIFS(Answers!$F$12:$F$87,E$16,Answers!$N$12:$N$87,$B24)</f>
        <v>0</v>
      </c>
      <c r="F24" s="33">
        <f>COUNTIFS(Answers!$F$12:$F$87,F$16,Answers!$N$12:$N$87,$B24)</f>
        <v>0</v>
      </c>
      <c r="G24" s="34">
        <f t="shared" si="5"/>
        <v>0</v>
      </c>
      <c r="I24"/>
      <c r="J24"/>
    </row>
    <row r="25" spans="1:19" x14ac:dyDescent="0.25">
      <c r="A25" s="27" t="s">
        <v>32</v>
      </c>
      <c r="B25" s="28" t="s">
        <v>36</v>
      </c>
      <c r="C25" s="29">
        <f>COUNTIFS(Answers!$F$12:$F$87,C$16,Answers!$N$12:$N$87,$B25)</f>
        <v>0</v>
      </c>
      <c r="D25" s="29">
        <f>COUNTIFS(Answers!$F$12:$F$87,D$16,Answers!$N$12:$N$87,$B25)</f>
        <v>0</v>
      </c>
      <c r="E25" s="29">
        <f>COUNTIFS(Answers!$F$12:$F$87,E$16,Answers!$N$12:$N$87,$B25)</f>
        <v>0</v>
      </c>
      <c r="F25" s="29">
        <f>COUNTIFS(Answers!$F$12:$F$87,F$16,Answers!$N$12:$N$87,$B25)</f>
        <v>0</v>
      </c>
      <c r="G25" s="30">
        <f t="shared" si="5"/>
        <v>0</v>
      </c>
      <c r="I25"/>
      <c r="J25"/>
    </row>
    <row r="26" spans="1:19" x14ac:dyDescent="0.25">
      <c r="A26" s="23" t="s">
        <v>58</v>
      </c>
      <c r="B26" s="24" t="s">
        <v>19</v>
      </c>
      <c r="C26" s="25">
        <f>COUNTIFS(Answers!$F$12:$F$87,C$16,Answers!$N$12:$N$87,$B26)</f>
        <v>0</v>
      </c>
      <c r="D26" s="25">
        <f>COUNTIFS(Answers!$F$12:$F$87,D$16,Answers!$N$12:$N$87,$B26)</f>
        <v>0</v>
      </c>
      <c r="E26" s="25">
        <f>COUNTIFS(Answers!$F$12:$F$87,E$16,Answers!$N$12:$N$87,$B26)</f>
        <v>0</v>
      </c>
      <c r="F26" s="25">
        <f>COUNTIFS(Answers!$F$12:$F$87,F$16,Answers!$N$12:$N$87,$B26)</f>
        <v>0</v>
      </c>
      <c r="G26" s="26">
        <f t="shared" si="5"/>
        <v>0</v>
      </c>
      <c r="I26"/>
      <c r="J26"/>
    </row>
    <row r="27" spans="1:19" x14ac:dyDescent="0.25">
      <c r="A27" s="35" t="s">
        <v>58</v>
      </c>
      <c r="B27" s="22" t="s">
        <v>45</v>
      </c>
      <c r="C27" s="33">
        <f>COUNTIFS(Answers!$F$12:$F$87,C$16,Answers!$N$12:$N$87,$B27)</f>
        <v>0</v>
      </c>
      <c r="D27" s="33">
        <f>COUNTIFS(Answers!$F$12:$F$87,D$16,Answers!$N$12:$N$87,$B27)</f>
        <v>0</v>
      </c>
      <c r="E27" s="33">
        <f>COUNTIFS(Answers!$F$12:$F$87,E$16,Answers!$N$12:$N$87,$B27)</f>
        <v>0</v>
      </c>
      <c r="F27" s="33">
        <f>COUNTIFS(Answers!$F$12:$F$87,F$16,Answers!$N$12:$N$87,$B27)</f>
        <v>0</v>
      </c>
      <c r="G27" s="34">
        <f t="shared" si="5"/>
        <v>0</v>
      </c>
      <c r="I27"/>
      <c r="J27"/>
    </row>
    <row r="28" spans="1:19" x14ac:dyDescent="0.25">
      <c r="A28" s="32" t="s">
        <v>58</v>
      </c>
      <c r="B28" s="21" t="s">
        <v>46</v>
      </c>
      <c r="C28" s="33">
        <f>COUNTIFS(Answers!$F$12:$F$87,C$16,Answers!$N$12:$N$87,$B28)</f>
        <v>0</v>
      </c>
      <c r="D28" s="33">
        <f>COUNTIFS(Answers!$F$12:$F$87,D$16,Answers!$N$12:$N$87,$B28)</f>
        <v>0</v>
      </c>
      <c r="E28" s="33">
        <f>COUNTIFS(Answers!$F$12:$F$87,E$16,Answers!$N$12:$N$87,$B28)</f>
        <v>0</v>
      </c>
      <c r="F28" s="33">
        <f>COUNTIFS(Answers!$F$12:$F$87,F$16,Answers!$N$12:$N$87,$B28)</f>
        <v>0</v>
      </c>
      <c r="G28" s="34">
        <f t="shared" si="5"/>
        <v>0</v>
      </c>
      <c r="I28"/>
      <c r="J28"/>
    </row>
    <row r="29" spans="1:19" x14ac:dyDescent="0.25">
      <c r="A29" s="27" t="s">
        <v>58</v>
      </c>
      <c r="B29" s="38" t="s">
        <v>37</v>
      </c>
      <c r="C29" s="29">
        <f>COUNTIFS(Answers!$F$12:$F$87,C$16,Answers!$N$12:$N$87,$B29)</f>
        <v>0</v>
      </c>
      <c r="D29" s="29">
        <f>COUNTIFS(Answers!$F$12:$F$87,D$16,Answers!$N$12:$N$87,$B29)</f>
        <v>0</v>
      </c>
      <c r="E29" s="29">
        <f>COUNTIFS(Answers!$F$12:$F$87,E$16,Answers!$N$12:$N$87,$B29)</f>
        <v>0</v>
      </c>
      <c r="F29" s="29">
        <f>COUNTIFS(Answers!$F$12:$F$87,F$16,Answers!$N$12:$N$87,$B29)</f>
        <v>0</v>
      </c>
      <c r="G29" s="30">
        <f t="shared" si="5"/>
        <v>0</v>
      </c>
      <c r="I29"/>
      <c r="J29"/>
    </row>
    <row r="30" spans="1:19" x14ac:dyDescent="0.25">
      <c r="A30" s="23" t="s">
        <v>22</v>
      </c>
      <c r="B30" s="24" t="s">
        <v>23</v>
      </c>
      <c r="C30" s="25">
        <f>COUNTIFS(Answers!$F$12:$F$87,C$16,Answers!$N$12:$N$87,$B30)</f>
        <v>0</v>
      </c>
      <c r="D30" s="25">
        <f>COUNTIFS(Answers!$F$12:$F$87,D$16,Answers!$N$12:$N$87,$B30)</f>
        <v>0</v>
      </c>
      <c r="E30" s="25">
        <f>COUNTIFS(Answers!$F$12:$F$87,E$16,Answers!$N$12:$N$87,$B30)</f>
        <v>0</v>
      </c>
      <c r="F30" s="25">
        <f>COUNTIFS(Answers!$F$12:$F$87,F$16,Answers!$N$12:$N$87,$B30)</f>
        <v>0</v>
      </c>
      <c r="G30" s="26">
        <f t="shared" si="5"/>
        <v>0</v>
      </c>
      <c r="I30"/>
      <c r="J30"/>
    </row>
    <row r="31" spans="1:19" x14ac:dyDescent="0.25">
      <c r="A31" s="27" t="s">
        <v>22</v>
      </c>
      <c r="B31" s="28" t="s">
        <v>24</v>
      </c>
      <c r="C31" s="29">
        <f>COUNTIFS(Answers!$F$12:$F$87,C$16,Answers!$N$12:$N$87,$B31)</f>
        <v>0</v>
      </c>
      <c r="D31" s="29">
        <f>COUNTIFS(Answers!$F$12:$F$87,D$16,Answers!$N$12:$N$87,$B31)</f>
        <v>0</v>
      </c>
      <c r="E31" s="29">
        <f>COUNTIFS(Answers!$F$12:$F$87,E$16,Answers!$N$12:$N$87,$B31)</f>
        <v>0</v>
      </c>
      <c r="F31" s="29">
        <f>COUNTIFS(Answers!$F$12:$F$87,F$16,Answers!$N$12:$N$87,$B31)</f>
        <v>0</v>
      </c>
      <c r="G31" s="30">
        <f t="shared" si="5"/>
        <v>0</v>
      </c>
      <c r="I31"/>
      <c r="J31"/>
    </row>
    <row r="32" spans="1:19" x14ac:dyDescent="0.25">
      <c r="A32" s="31" t="s">
        <v>57</v>
      </c>
      <c r="B32" s="24" t="s">
        <v>40</v>
      </c>
      <c r="C32" s="25">
        <f>COUNTIFS(Answers!$F$12:$F$87,C$16,Answers!$N$12:$N$87,$B32)</f>
        <v>0</v>
      </c>
      <c r="D32" s="25">
        <f>COUNTIFS(Answers!$F$12:$F$87,D$16,Answers!$N$12:$N$87,$B32)</f>
        <v>0</v>
      </c>
      <c r="E32" s="25">
        <f>COUNTIFS(Answers!$F$12:$F$87,E$16,Answers!$N$12:$N$87,$B32)</f>
        <v>0</v>
      </c>
      <c r="F32" s="25">
        <f>COUNTIFS(Answers!$F$12:$F$87,F$16,Answers!$N$12:$N$87,$B32)</f>
        <v>0</v>
      </c>
      <c r="G32" s="26">
        <f t="shared" si="5"/>
        <v>0</v>
      </c>
      <c r="I32"/>
      <c r="J32"/>
    </row>
    <row r="33" spans="1:19" x14ac:dyDescent="0.25">
      <c r="A33" s="35" t="s">
        <v>57</v>
      </c>
      <c r="B33" s="22" t="s">
        <v>26</v>
      </c>
      <c r="C33" s="33">
        <f>COUNTIFS(Answers!$F$12:$F$87,C$16,Answers!$N$12:$N$87,$B33)</f>
        <v>0</v>
      </c>
      <c r="D33" s="33">
        <f>COUNTIFS(Answers!$F$12:$F$87,D$16,Answers!$N$12:$N$87,$B33)</f>
        <v>0</v>
      </c>
      <c r="E33" s="33">
        <f>COUNTIFS(Answers!$F$12:$F$87,E$16,Answers!$N$12:$N$87,$B33)</f>
        <v>0</v>
      </c>
      <c r="F33" s="33">
        <f>COUNTIFS(Answers!$F$12:$F$87,F$16,Answers!$N$12:$N$87,$B33)</f>
        <v>0</v>
      </c>
      <c r="G33" s="34">
        <f t="shared" si="5"/>
        <v>0</v>
      </c>
      <c r="I33"/>
      <c r="J33"/>
    </row>
    <row r="34" spans="1:19" x14ac:dyDescent="0.25">
      <c r="A34" s="27" t="s">
        <v>57</v>
      </c>
      <c r="B34" s="38" t="s">
        <v>39</v>
      </c>
      <c r="C34" s="29">
        <f>COUNTIFS(Answers!$F$12:$F$87,C$16,Answers!$N$12:$N$87,$B34)</f>
        <v>0</v>
      </c>
      <c r="D34" s="29">
        <f>COUNTIFS(Answers!$F$12:$F$87,D$16,Answers!$N$12:$N$87,$B34)</f>
        <v>0</v>
      </c>
      <c r="E34" s="29">
        <f>COUNTIFS(Answers!$F$12:$F$87,E$16,Answers!$N$12:$N$87,$B34)</f>
        <v>0</v>
      </c>
      <c r="F34" s="29">
        <f>COUNTIFS(Answers!$F$12:$F$87,F$16,Answers!$N$12:$N$87,$B34)</f>
        <v>0</v>
      </c>
      <c r="G34" s="30">
        <f t="shared" si="5"/>
        <v>0</v>
      </c>
      <c r="I34"/>
      <c r="J34"/>
    </row>
    <row r="35" spans="1:19" x14ac:dyDescent="0.25">
      <c r="A35" s="31" t="s">
        <v>28</v>
      </c>
      <c r="B35" s="36" t="s">
        <v>29</v>
      </c>
      <c r="C35" s="25">
        <f>COUNTIFS(Answers!$F$12:$F$87,C$16,Answers!$N$12:$N$87,$B35)</f>
        <v>0</v>
      </c>
      <c r="D35" s="25">
        <f>COUNTIFS(Answers!$F$12:$F$87,D$16,Answers!$N$12:$N$87,$B35)</f>
        <v>0</v>
      </c>
      <c r="E35" s="25">
        <f>COUNTIFS(Answers!$F$12:$F$87,E$16,Answers!$N$12:$N$87,$B35)</f>
        <v>0</v>
      </c>
      <c r="F35" s="25">
        <f>COUNTIFS(Answers!$F$12:$F$87,F$16,Answers!$N$12:$N$87,$B35)</f>
        <v>0</v>
      </c>
      <c r="G35" s="26">
        <f t="shared" si="4"/>
        <v>0</v>
      </c>
      <c r="I35"/>
      <c r="J35"/>
    </row>
    <row r="36" spans="1:19" x14ac:dyDescent="0.25">
      <c r="A36" s="35" t="s">
        <v>28</v>
      </c>
      <c r="B36" s="22" t="s">
        <v>56</v>
      </c>
      <c r="C36" s="33">
        <f>COUNTIFS(Answers!$F$12:$F$87,C$16,Answers!$N$12:$N$87,$B36)</f>
        <v>0</v>
      </c>
      <c r="D36" s="33">
        <f>COUNTIFS(Answers!$F$12:$F$87,D$16,Answers!$N$12:$N$87,$B36)</f>
        <v>0</v>
      </c>
      <c r="E36" s="33">
        <f>COUNTIFS(Answers!$F$12:$F$87,E$16,Answers!$N$12:$N$87,$B36)</f>
        <v>0</v>
      </c>
      <c r="F36" s="33">
        <f>COUNTIFS(Answers!$F$12:$F$87,F$16,Answers!$N$12:$N$87,$B36)</f>
        <v>0</v>
      </c>
      <c r="G36" s="34">
        <f t="shared" si="4"/>
        <v>0</v>
      </c>
      <c r="I36"/>
      <c r="J36"/>
    </row>
    <row r="37" spans="1:19" x14ac:dyDescent="0.25">
      <c r="A37" s="37" t="s">
        <v>28</v>
      </c>
      <c r="B37" s="28" t="s">
        <v>30</v>
      </c>
      <c r="C37" s="29">
        <f>COUNTIFS(Answers!$F$12:$F$87,C$16,Answers!$N$12:$N$87,$B37)</f>
        <v>0</v>
      </c>
      <c r="D37" s="29">
        <f>COUNTIFS(Answers!$F$12:$F$87,D$16,Answers!$N$12:$N$87,$B37)</f>
        <v>0</v>
      </c>
      <c r="E37" s="29">
        <f>COUNTIFS(Answers!$F$12:$F$87,E$16,Answers!$N$12:$N$87,$B37)</f>
        <v>0</v>
      </c>
      <c r="F37" s="29">
        <f>COUNTIFS(Answers!$F$12:$F$87,F$16,Answers!$N$12:$N$87,$B37)</f>
        <v>0</v>
      </c>
      <c r="G37" s="30">
        <f t="shared" si="4"/>
        <v>0</v>
      </c>
      <c r="I37"/>
      <c r="J37"/>
    </row>
    <row r="38" spans="1:19" x14ac:dyDescent="0.25">
      <c r="A38" s="23" t="s">
        <v>50</v>
      </c>
      <c r="B38" s="36" t="s">
        <v>51</v>
      </c>
      <c r="C38" s="25">
        <f>COUNTIFS(Answers!$F$12:$F$87,C$16,Answers!$N$12:$N$87,$B38)</f>
        <v>0</v>
      </c>
      <c r="D38" s="25">
        <f>COUNTIFS(Answers!$F$12:$F$87,D$16,Answers!$N$12:$N$87,$B38)</f>
        <v>0</v>
      </c>
      <c r="E38" s="25">
        <f>COUNTIFS(Answers!$F$12:$F$87,E$16,Answers!$N$12:$N$87,$B38)</f>
        <v>0</v>
      </c>
      <c r="F38" s="25">
        <f>COUNTIFS(Answers!$F$12:$F$87,F$16,Answers!$N$12:$N$87,$B38)</f>
        <v>0</v>
      </c>
      <c r="G38" s="26">
        <f t="shared" si="4"/>
        <v>0</v>
      </c>
      <c r="I38"/>
      <c r="J38"/>
    </row>
    <row r="39" spans="1:19" x14ac:dyDescent="0.25">
      <c r="A39" s="27" t="s">
        <v>50</v>
      </c>
      <c r="B39" s="38" t="s">
        <v>55</v>
      </c>
      <c r="C39" s="29">
        <f>COUNTIFS(Answers!$F$12:$F$87,C$16,Answers!$N$12:$N$87,$B39)</f>
        <v>0</v>
      </c>
      <c r="D39" s="29">
        <f>COUNTIFS(Answers!$F$12:$F$87,D$16,Answers!$N$12:$N$87,$B39)</f>
        <v>0</v>
      </c>
      <c r="E39" s="29">
        <f>COUNTIFS(Answers!$F$12:$F$87,E$16,Answers!$N$12:$N$87,$B39)</f>
        <v>0</v>
      </c>
      <c r="F39" s="29">
        <f>COUNTIFS(Answers!$F$12:$F$87,F$16,Answers!$N$12:$N$87,$B39)</f>
        <v>0</v>
      </c>
      <c r="G39" s="30">
        <f t="shared" si="4"/>
        <v>0</v>
      </c>
      <c r="I39"/>
      <c r="J39"/>
    </row>
    <row r="40" spans="1:19" x14ac:dyDescent="0.25">
      <c r="A40" s="23" t="s">
        <v>42</v>
      </c>
      <c r="B40" s="24" t="s">
        <v>43</v>
      </c>
      <c r="C40" s="25">
        <f>COUNTIFS(Answers!$F$12:$F$87,C$16,Answers!$N$12:$N$87,$B40)</f>
        <v>0</v>
      </c>
      <c r="D40" s="25">
        <f>COUNTIFS(Answers!$F$12:$F$87,D$16,Answers!$N$12:$N$87,$B40)</f>
        <v>0</v>
      </c>
      <c r="E40" s="25">
        <f>COUNTIFS(Answers!$F$12:$F$87,E$16,Answers!$N$12:$N$87,$B40)</f>
        <v>0</v>
      </c>
      <c r="F40" s="25">
        <f>COUNTIFS(Answers!$F$12:$F$87,F$16,Answers!$N$12:$N$87,$B40)</f>
        <v>0</v>
      </c>
      <c r="G40" s="26">
        <f>SUM(C40:F40)</f>
        <v>0</v>
      </c>
      <c r="R40" s="8" t="s">
        <v>54</v>
      </c>
      <c r="S40" s="5" t="s">
        <v>53</v>
      </c>
    </row>
    <row r="41" spans="1:19" x14ac:dyDescent="0.25">
      <c r="A41" s="27" t="s">
        <v>42</v>
      </c>
      <c r="B41" s="28" t="s">
        <v>44</v>
      </c>
      <c r="C41" s="29">
        <f>COUNTIFS(Answers!$F$12:$F$87,C$16,Answers!$N$12:$N$87,$B41)</f>
        <v>0</v>
      </c>
      <c r="D41" s="29">
        <f>COUNTIFS(Answers!$F$12:$F$87,D$16,Answers!$N$12:$N$87,$B41)</f>
        <v>0</v>
      </c>
      <c r="E41" s="29">
        <f>COUNTIFS(Answers!$F$12:$F$87,E$16,Answers!$N$12:$N$87,$B41)</f>
        <v>0</v>
      </c>
      <c r="F41" s="29">
        <f>COUNTIFS(Answers!$F$12:$F$87,F$16,Answers!$N$12:$N$87,$B41)</f>
        <v>0</v>
      </c>
      <c r="G41" s="30">
        <f>SUM(C41:F41)</f>
        <v>0</v>
      </c>
      <c r="R41" s="4" t="s">
        <v>47</v>
      </c>
      <c r="S41" s="5" t="s">
        <v>49</v>
      </c>
    </row>
    <row r="42" spans="1:19" x14ac:dyDescent="0.25">
      <c r="A42" s="31" t="s">
        <v>47</v>
      </c>
      <c r="B42" s="24" t="s">
        <v>49</v>
      </c>
      <c r="C42" s="25">
        <f>COUNTIFS(Answers!$F$12:$F$87,C$16,Answers!$N$12:$N$87,$B42)</f>
        <v>0</v>
      </c>
      <c r="D42" s="25">
        <f>COUNTIFS(Answers!$F$12:$F$87,D$16,Answers!$N$12:$N$87,$B42)</f>
        <v>0</v>
      </c>
      <c r="E42" s="25">
        <f>COUNTIFS(Answers!$F$12:$F$87,E$16,Answers!$N$12:$N$87,$B42)</f>
        <v>0</v>
      </c>
      <c r="F42" s="25">
        <f>COUNTIFS(Answers!$F$12:$F$87,F$16,Answers!$N$12:$N$87,$B42)</f>
        <v>0</v>
      </c>
      <c r="G42" s="26">
        <f t="shared" si="4"/>
        <v>0</v>
      </c>
      <c r="I42"/>
      <c r="J42"/>
    </row>
    <row r="43" spans="1:19" x14ac:dyDescent="0.25">
      <c r="A43" s="32" t="s">
        <v>47</v>
      </c>
      <c r="B43" s="22" t="s">
        <v>53</v>
      </c>
      <c r="C43" s="33">
        <f>COUNTIFS(Answers!$F$12:$F$87,C$16,Answers!$N$12:$N$87,$B43)</f>
        <v>0</v>
      </c>
      <c r="D43" s="33">
        <f>COUNTIFS(Answers!$F$12:$F$87,D$16,Answers!$N$12:$N$87,$B43)</f>
        <v>0</v>
      </c>
      <c r="E43" s="33">
        <f>COUNTIFS(Answers!$F$12:$F$87,E$16,Answers!$N$12:$N$87,$B43)</f>
        <v>0</v>
      </c>
      <c r="F43" s="33">
        <f>COUNTIFS(Answers!$F$12:$F$87,F$16,Answers!$N$12:$N$87,$B43)</f>
        <v>0</v>
      </c>
      <c r="G43" s="34">
        <f t="shared" si="4"/>
        <v>0</v>
      </c>
      <c r="I43"/>
      <c r="J43"/>
    </row>
    <row r="44" spans="1:19" x14ac:dyDescent="0.25">
      <c r="A44" s="37" t="s">
        <v>47</v>
      </c>
      <c r="B44" s="28" t="s">
        <v>48</v>
      </c>
      <c r="C44" s="29">
        <f>COUNTIFS(Answers!$F$12:$F$87,C$16,Answers!$N$12:$N$87,$B44)</f>
        <v>0</v>
      </c>
      <c r="D44" s="29">
        <f>COUNTIFS(Answers!$F$12:$F$87,D$16,Answers!$N$12:$N$87,$B44)</f>
        <v>0</v>
      </c>
      <c r="E44" s="29">
        <f>COUNTIFS(Answers!$F$12:$F$87,E$16,Answers!$N$12:$N$87,$B44)</f>
        <v>0</v>
      </c>
      <c r="F44" s="29">
        <f>COUNTIFS(Answers!$F$12:$F$87,F$16,Answers!$N$12:$N$87,$B44)</f>
        <v>0</v>
      </c>
      <c r="G44" s="30">
        <f t="shared" si="4"/>
        <v>0</v>
      </c>
      <c r="I44"/>
      <c r="J44"/>
    </row>
    <row r="45" spans="1:19" x14ac:dyDescent="0.25">
      <c r="A45" s="135" t="s">
        <v>59</v>
      </c>
      <c r="B45" s="136"/>
      <c r="C45" s="39">
        <f>SUM(C17:C44)</f>
        <v>0</v>
      </c>
      <c r="D45" s="39">
        <f>SUM(D17:D44)</f>
        <v>0</v>
      </c>
      <c r="E45" s="39">
        <f>SUM(E17:E44)</f>
        <v>0</v>
      </c>
      <c r="F45" s="39">
        <f>SUM(F17:F44)</f>
        <v>0</v>
      </c>
      <c r="G45" s="40">
        <f t="shared" si="4"/>
        <v>0</v>
      </c>
      <c r="I45"/>
      <c r="J45"/>
    </row>
    <row r="46" spans="1:19" x14ac:dyDescent="0.25">
      <c r="A46"/>
      <c r="B46"/>
      <c r="C46"/>
      <c r="D46"/>
      <c r="E46"/>
      <c r="F46"/>
      <c r="G46"/>
      <c r="I46"/>
      <c r="J46"/>
    </row>
    <row r="47" spans="1:19" x14ac:dyDescent="0.25">
      <c r="B47"/>
      <c r="I47"/>
      <c r="J47"/>
    </row>
    <row r="48" spans="1:19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</sheetData>
  <sortState xmlns:xlrd2="http://schemas.microsoft.com/office/spreadsheetml/2017/richdata2" ref="A17:B44">
    <sortCondition ref="A17:A44"/>
    <sortCondition ref="B17:B44"/>
  </sortState>
  <mergeCells count="11">
    <mergeCell ref="A45:B45"/>
    <mergeCell ref="A15:A16"/>
    <mergeCell ref="B15:B16"/>
    <mergeCell ref="C1:F1"/>
    <mergeCell ref="G1:G2"/>
    <mergeCell ref="B1:B2"/>
    <mergeCell ref="K1:N1"/>
    <mergeCell ref="O1:O2"/>
    <mergeCell ref="J1:J2"/>
    <mergeCell ref="C15:F15"/>
    <mergeCell ref="G15:G16"/>
  </mergeCells>
  <conditionalFormatting sqref="C3:F11">
    <cfRule type="colorScale" priority="15">
      <colorScale>
        <cfvo type="min"/>
        <cfvo type="max"/>
        <color rgb="FFFCFCFF"/>
        <color rgb="FF63BE7B"/>
      </colorScale>
    </cfRule>
  </conditionalFormatting>
  <conditionalFormatting sqref="K3:N8">
    <cfRule type="colorScale" priority="5">
      <colorScale>
        <cfvo type="min"/>
        <cfvo type="max"/>
        <color rgb="FFFCFCFF"/>
        <color rgb="FF63BE7B"/>
      </colorScale>
    </cfRule>
  </conditionalFormatting>
  <conditionalFormatting sqref="C17:F44">
    <cfRule type="colorScale" priority="19">
      <colorScale>
        <cfvo type="min"/>
        <cfvo type="max"/>
        <color rgb="FFFCFCFF"/>
        <color rgb="FF63BE7B"/>
      </colorScale>
    </cfRule>
  </conditionalFormatting>
  <conditionalFormatting sqref="D17:F44">
    <cfRule type="colorScale" priority="21">
      <colorScale>
        <cfvo type="min"/>
        <cfvo type="max"/>
        <color rgb="FFFCFCFF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Answers</vt:lpstr>
      <vt:lpstr>Panoramic View</vt:lpstr>
      <vt:lpstr>Avaliacao Questionario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Fabiano Ruy</dc:creator>
  <cp:lastModifiedBy>Paulo Segio</cp:lastModifiedBy>
  <dcterms:created xsi:type="dcterms:W3CDTF">2020-09-01T20:21:56Z</dcterms:created>
  <dcterms:modified xsi:type="dcterms:W3CDTF">2021-05-03T23:55:54Z</dcterms:modified>
</cp:coreProperties>
</file>